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00" windowHeight="7155" firstSheet="2" activeTab="3"/>
  </bookViews>
  <sheets>
    <sheet name="CPH 04 q 2 TT61" sheetId="1" r:id="rId1"/>
    <sheet name="CPH 04 q 1 TT61" sheetId="2" r:id="rId2"/>
    <sheet name="CPH 04 6 tháng ĐN " sheetId="3" r:id="rId3"/>
    <sheet name="CPH 03 q1 TT61" sheetId="4" r:id="rId4"/>
    <sheet name="CPH 03 q2 TT61" sheetId="5" r:id="rId5"/>
    <sheet name="CPH 03 6 tháng ĐN" sheetId="6" r:id="rId6"/>
    <sheet name="CPH 02 q 2 TT61" sheetId="7" r:id="rId7"/>
  </sheets>
  <definedNames>
    <definedName name="_xlnm.Print_Titles" localSheetId="6">'CPH 02 q 2 TT61'!$13:$13</definedName>
    <definedName name="_xlnm.Print_Titles" localSheetId="5">'CPH 03 6 tháng ĐN'!$11:$12</definedName>
    <definedName name="_xlnm.Print_Titles" localSheetId="3">'CPH 03 q1 TT61'!$11:$12</definedName>
    <definedName name="_xlnm.Print_Titles" localSheetId="4">'CPH 03 q2 TT61'!$11:$12</definedName>
    <definedName name="_xlnm.Print_Titles" localSheetId="2">'CPH 04 6 tháng ĐN '!$11:$12</definedName>
    <definedName name="_xlnm.Print_Titles" localSheetId="1">'CPH 04 q 1 TT61'!$11:$12</definedName>
    <definedName name="_xlnm.Print_Titles" localSheetId="0">'CPH 04 q 2 TT61'!$11:$12</definedName>
  </definedNames>
  <calcPr fullCalcOnLoad="1"/>
</workbook>
</file>

<file path=xl/sharedStrings.xml><?xml version="1.0" encoding="utf-8"?>
<sst xmlns="http://schemas.openxmlformats.org/spreadsheetml/2006/main" count="766" uniqueCount="198">
  <si>
    <t>TT</t>
  </si>
  <si>
    <t xml:space="preserve">Dự toán được giao </t>
  </si>
  <si>
    <t>I</t>
  </si>
  <si>
    <t>II</t>
  </si>
  <si>
    <t>Dự toán chi ngân sách nhà Nước</t>
  </si>
  <si>
    <t>Chi thanh toán cá nhân</t>
  </si>
  <si>
    <t xml:space="preserve">Chi nghiệp vụ chuyên môn </t>
  </si>
  <si>
    <t>Chi khác</t>
  </si>
  <si>
    <t xml:space="preserve">THỦ TRƯỞNG ĐƠN VỊ </t>
  </si>
  <si>
    <t xml:space="preserve">Số liệu báo cáo
quyết toán </t>
  </si>
  <si>
    <t>Tổng cộng :</t>
  </si>
  <si>
    <t>Tiết kiệm 10%</t>
  </si>
  <si>
    <t>Tieàn löông</t>
  </si>
  <si>
    <t>Söûa chöõa thöôøng xuyeân</t>
  </si>
  <si>
    <t>Thieát bò tin hoïc</t>
  </si>
  <si>
    <t>Maùy bôm nöôùc</t>
  </si>
  <si>
    <t>Chi mua sắm , sửa chữa lớn</t>
  </si>
  <si>
    <t>III</t>
  </si>
  <si>
    <t>Tổng số chi</t>
  </si>
  <si>
    <t>IV</t>
  </si>
  <si>
    <t>Thu sự nghiệp khác</t>
  </si>
  <si>
    <t xml:space="preserve">II </t>
  </si>
  <si>
    <t xml:space="preserve">Tiền quỹ nhân đạo </t>
  </si>
  <si>
    <t xml:space="preserve">Chi mua sắm , sửa chữa thường xuyên </t>
  </si>
  <si>
    <t xml:space="preserve"> Tồn chuyển sang</t>
  </si>
  <si>
    <t>Tiền tiền quỹ đội</t>
  </si>
  <si>
    <t>Tổng số thu :</t>
  </si>
  <si>
    <t xml:space="preserve">Tổng số tồn </t>
  </si>
  <si>
    <t>Nội dung</t>
  </si>
  <si>
    <t xml:space="preserve">                                                                    Đvt: triệu dồng </t>
  </si>
  <si>
    <t xml:space="preserve"> ( kèm theo quyết đính số …./ ngày    /    /       của……..)</t>
  </si>
  <si>
    <t>( Dùng cho đơn vị sử dụng ngân sách )</t>
  </si>
  <si>
    <t xml:space="preserve">Chi cho sư nghiệp giáo dục , đào tạo </t>
  </si>
  <si>
    <t xml:space="preserve">Kinh phí nhiệm vụ thường xuyên </t>
  </si>
  <si>
    <t xml:space="preserve">Dự toán 
năm </t>
  </si>
  <si>
    <t xml:space="preserve">Ước thực
hiện quý/6th
/năm </t>
  </si>
  <si>
    <t xml:space="preserve">So sánh %
</t>
  </si>
  <si>
    <t xml:space="preserve">Dự toán </t>
  </si>
  <si>
    <t xml:space="preserve">Cùng kỳ
năm trước </t>
  </si>
  <si>
    <t xml:space="preserve">Kinh phí nhiệm vụ không thường xuyên </t>
  </si>
  <si>
    <t xml:space="preserve">                Biểu số :04 - ban hành kèm theo thông tư số 61/2017/TT-BTC ngày 15 tháng 06 năm 2017 của Bộ Tài chính </t>
  </si>
  <si>
    <t xml:space="preserve">Số liệu 
quyết toán 
được duyệt </t>
  </si>
  <si>
    <t xml:space="preserve">Tronh đó </t>
  </si>
  <si>
    <t>Quỹ lương</t>
  </si>
  <si>
    <t>Mua sắm , sửa
chữa</t>
  </si>
  <si>
    <t>Trích lập
các quỹ</t>
  </si>
  <si>
    <t xml:space="preserve">  DỰ TOÁN THU - CHI NGÂN SÁCH NHÀ NƯỚC, NGUỒN KHÁC  </t>
  </si>
  <si>
    <t xml:space="preserve">CÔNG KHAI </t>
  </si>
  <si>
    <t>Kinh phí nhiệm vụ không thường xuyên năm 2017</t>
  </si>
  <si>
    <t>Kinh phí nhiệm vụ  thường xuyên năm 2017</t>
  </si>
  <si>
    <t xml:space="preserve">CHƯƠNG : 622 , LOẠI:492                                                </t>
  </si>
  <si>
    <t>Lương Biên chế</t>
  </si>
  <si>
    <t>Lương Hợp đồng</t>
  </si>
  <si>
    <t>Phụ cấp chức vụ</t>
  </si>
  <si>
    <t>Phụ cấp ưu đãi</t>
  </si>
  <si>
    <t>Phụ cấp trách nhiệm</t>
  </si>
  <si>
    <t>Phụ cấp thâm niên</t>
  </si>
  <si>
    <t>Bảo hiểm xã hội</t>
  </si>
  <si>
    <t>Bảo hiểm y tế</t>
  </si>
  <si>
    <t>Kinh phí công đoàn</t>
  </si>
  <si>
    <t>Bảo hiểm thất nghiệp</t>
  </si>
  <si>
    <t>Các khoản thanh toán
 khác cho cá nhân</t>
  </si>
  <si>
    <t>Các khoản trợ cấp khác</t>
  </si>
  <si>
    <t>Thanh toán tiền điện</t>
  </si>
  <si>
    <t>Vệ sinh môi trường</t>
  </si>
  <si>
    <t>Văn phòng phẩm</t>
  </si>
  <si>
    <t>Mua sắm DCVP</t>
  </si>
  <si>
    <t>Vật tư văn phòng khác</t>
  </si>
  <si>
    <t>Cước phí điện thoại</t>
  </si>
  <si>
    <t>Sách,báo tạp chí thư viện</t>
  </si>
  <si>
    <t>Cước phí interne</t>
  </si>
  <si>
    <t>Khoán điện thoại</t>
  </si>
  <si>
    <t>Tiền vé máy bay, tàu, xe</t>
  </si>
  <si>
    <t>Phụ cấp công tác phí</t>
  </si>
  <si>
    <t>Khoán công tác phí</t>
  </si>
  <si>
    <t>Thuê lao động trong nước</t>
  </si>
  <si>
    <t>Chi phí thuê mướn khác</t>
  </si>
  <si>
    <t>Sách tài liệu chuyên môn</t>
  </si>
  <si>
    <t>Chi phí khác</t>
  </si>
  <si>
    <t>Chi khen thưởng HS</t>
  </si>
  <si>
    <t xml:space="preserve">Chi các khoản khác </t>
  </si>
  <si>
    <t>Phụ cấp thêm giờ</t>
  </si>
  <si>
    <t>Chi trợ cấp,phụ cấp khác</t>
  </si>
  <si>
    <t>Chi phí đào tạo</t>
  </si>
  <si>
    <t xml:space="preserve">ĐƠN VI :  TRƯỜNG TIỂU HỌC CHÁNH PHÚ HÒA                                                 </t>
  </si>
  <si>
    <t xml:space="preserve">   Biểu số :03 - ban hành kèm theo thông tư số 61/2017/TT-BTC ngày 15 tháng 06 năm 2017 của Bộ Tài chính </t>
  </si>
  <si>
    <t>Chi TT cho caù nhaân</t>
  </si>
  <si>
    <t xml:space="preserve">Truy NBL </t>
  </si>
  <si>
    <t>Phuï caáp löông</t>
  </si>
  <si>
    <t>Caùc khoaûn ñoùng goùp</t>
  </si>
  <si>
    <t xml:space="preserve">Baûo hieåm xaõ hoäi </t>
  </si>
  <si>
    <t xml:space="preserve">Baûo hieåm y teá </t>
  </si>
  <si>
    <t xml:space="preserve">Kinh phí CÑ </t>
  </si>
  <si>
    <t xml:space="preserve">Baûo hieåm TN </t>
  </si>
  <si>
    <t>Caùc khoaûn TT caù nhaân</t>
  </si>
  <si>
    <t>Trợ cấp HT,KT,VT</t>
  </si>
  <si>
    <t>Trợ cấp GV theå duïc</t>
  </si>
  <si>
    <t>Trợ cấp khaùc</t>
  </si>
  <si>
    <t>Chi haøng hoaù dòch vuï</t>
  </si>
  <si>
    <t>Dòch vuï coâng coäng</t>
  </si>
  <si>
    <t>Ñieän sinh hoaït</t>
  </si>
  <si>
    <t>Veä sinh moâi tröôøng</t>
  </si>
  <si>
    <t>Vaät tö vaên phoøng</t>
  </si>
  <si>
    <t xml:space="preserve">Vaên Phoøng Phaåm </t>
  </si>
  <si>
    <t>MSCC,DC vaên phoøng</t>
  </si>
  <si>
    <t>Vaät tö vaên phoøng khaùc</t>
  </si>
  <si>
    <t>Thoâng tin lieân laïc</t>
  </si>
  <si>
    <t>Cöôùc phí ñieän thoaïi:</t>
  </si>
  <si>
    <t>Saùch,baùo taïp chí thö vieän</t>
  </si>
  <si>
    <t>Cước phí internrt</t>
  </si>
  <si>
    <t>Khoaùn Cöôùc phí ñieän thoaïi:</t>
  </si>
  <si>
    <t>Chi khaùc</t>
  </si>
  <si>
    <t>Coâng taùc phí</t>
  </si>
  <si>
    <t>Tieàn taøu xe</t>
  </si>
  <si>
    <t>Phuï caáp coâng taùc phí</t>
  </si>
  <si>
    <t>Khoaùn coâng taùc phí:</t>
  </si>
  <si>
    <t>Chi phí thueâ möôùn</t>
  </si>
  <si>
    <t>Thueâ vaän chuyeån</t>
  </si>
  <si>
    <t>Thueâ lao ñoäng trong nöôùc</t>
  </si>
  <si>
    <t xml:space="preserve">Thueâ ñaøo taïo CB </t>
  </si>
  <si>
    <t>Thueâ möôùn khaùc</t>
  </si>
  <si>
    <t>Nhaø cöûa:…………</t>
  </si>
  <si>
    <t>Maùy Phoâtoâcoppy</t>
  </si>
  <si>
    <t xml:space="preserve">Baûo trì  maùy </t>
  </si>
  <si>
    <t>Ñöôøng ñieän, ñöôøng nöôùc</t>
  </si>
  <si>
    <t>Taøi saûn, coâng trình khaùc</t>
  </si>
  <si>
    <t>Chi phí nghieäp vuï CM</t>
  </si>
  <si>
    <t>Vaät tö chuyeân moân:</t>
  </si>
  <si>
    <t>Mua,in aán taøi lieäu CM:</t>
  </si>
  <si>
    <t xml:space="preserve">Trang phuïc TDTT </t>
  </si>
  <si>
    <t>Saùch, taøi lieäu CM</t>
  </si>
  <si>
    <t>Chi phí khaùc</t>
  </si>
  <si>
    <t>Chi khaùc (sinh hoaït heø)……….</t>
  </si>
  <si>
    <t>Caùc khoaûn chi khaùc</t>
  </si>
  <si>
    <t>Chi tieàn nöôùc uoáng hoäi nghò :</t>
  </si>
  <si>
    <t>Khen thöôûng HS</t>
  </si>
  <si>
    <t>Khen thöôûng GV</t>
  </si>
  <si>
    <t>Chi mua caây kieång (CT 40)</t>
  </si>
  <si>
    <t xml:space="preserve">TC bí thö chi boä :50.000ñ x 12 th </t>
  </si>
  <si>
    <t>Chi khaùc :(döï phoøng)</t>
  </si>
  <si>
    <t>PC daïy theâm giôø theâm buoåi</t>
  </si>
  <si>
    <t>Hoã trôï chi phí hoïc taäp</t>
  </si>
  <si>
    <t>Chi veà haøng hoaù dòch vuï</t>
  </si>
  <si>
    <t>Thueâ ñaøo taïo CB</t>
  </si>
  <si>
    <t>Trang phuïc baûo veä</t>
  </si>
  <si>
    <t>Chi mua saém</t>
  </si>
  <si>
    <t>Coäng</t>
  </si>
  <si>
    <t xml:space="preserve">Löông bieân cheá </t>
  </si>
  <si>
    <t>Löông hôïp ñoàng</t>
  </si>
  <si>
    <t>PC chöùc vuï</t>
  </si>
  <si>
    <t>PC öu ñaõi</t>
  </si>
  <si>
    <t xml:space="preserve">PC traùch nhieäm </t>
  </si>
  <si>
    <t>TC taêng thu nhaäp</t>
  </si>
  <si>
    <t>Y tế học ñường</t>
  </si>
  <si>
    <t>Tiết kiệm 10% CCTL</t>
  </si>
  <si>
    <t xml:space="preserve">                                                      Đvt:  dồng </t>
  </si>
  <si>
    <t xml:space="preserve">  Biểu số :02 - ban hành kèm theo thông tư số 61/2017/TT-BTC ngày 15 tháng 06 năm 2017 của Bộ Tài chính </t>
  </si>
  <si>
    <t>Chi phí thuê mướn</t>
  </si>
  <si>
    <t>Caác khoản thanh toán cho cá nhân</t>
  </si>
  <si>
    <t>Thanh toán cá nhân</t>
  </si>
  <si>
    <t>Phụ cấp</t>
  </si>
  <si>
    <t>Các khoản đóng góp</t>
  </si>
  <si>
    <t>Dịch vụ công cộng</t>
  </si>
  <si>
    <t xml:space="preserve">Vật tư văn phòng </t>
  </si>
  <si>
    <t>Thông tin liên lạc</t>
  </si>
  <si>
    <t>Công tác phí</t>
  </si>
  <si>
    <t>Chi phí nghiệp vụ chuyên môn</t>
  </si>
  <si>
    <t>Nha học đường</t>
  </si>
  <si>
    <t>Khuyến học</t>
  </si>
  <si>
    <t>Quét dọn vệ sinh</t>
  </si>
  <si>
    <t>Chữ Thập đỏ</t>
  </si>
  <si>
    <t>Sửa chữa nhà cửa</t>
  </si>
  <si>
    <t xml:space="preserve">Baûo trì  maùy pho to </t>
  </si>
  <si>
    <t>Baûo trìphần mềm máy tính</t>
  </si>
  <si>
    <t>Caùc khoaøn trôï caáp khaùc</t>
  </si>
  <si>
    <t xml:space="preserve">Tiền hội phí </t>
  </si>
  <si>
    <t>Tổng số thu</t>
  </si>
  <si>
    <t>Tiền hội phí 2017</t>
  </si>
  <si>
    <t xml:space="preserve"> Chánh Phú Hòa, ngày   13  tháng   07   năm 2018</t>
  </si>
  <si>
    <t>Thuê mướn khác</t>
  </si>
  <si>
    <t>Thuê phòng ngũ</t>
  </si>
  <si>
    <t>Thuê vận chuyển</t>
  </si>
  <si>
    <t>ĐÁNH GIÁ THỰC HIỆN DỰ TOÁN THU- CHI NGÂN SÁCH QUÝ 2-2018</t>
  </si>
  <si>
    <t>PC Thaâm nieân;vượt khung</t>
  </si>
  <si>
    <t>Phoøng nguõ</t>
  </si>
  <si>
    <t>Các khoản phí ,lệ phí</t>
  </si>
  <si>
    <t>Chi hoã trôï tieàn Teát chi khaùc</t>
  </si>
  <si>
    <t>Nguyeãn Vaên Tình</t>
  </si>
  <si>
    <t xml:space="preserve">Tiền học 2 buổi </t>
  </si>
  <si>
    <t>Tổng số tồn</t>
  </si>
  <si>
    <t>Tiền học hai buổi</t>
  </si>
  <si>
    <t>QUÝ 2 NĂM 2018</t>
  </si>
  <si>
    <t xml:space="preserve">  QUYẾT TOÁN THU- CHI NSNN, NGUỒN KHÁC QUÝ 2 NĂM 2018</t>
  </si>
  <si>
    <t xml:space="preserve">  QUYẾT TOÁN THU- CHI NSNN, NGUỒN KHÁC QUÝ 1 NĂM 2018</t>
  </si>
  <si>
    <t>ĐÁNH GIÁ THỰC HIỆN DỰ TOÁN THU- CHI NGÂN SÁCH QUÝ 1-2018</t>
  </si>
  <si>
    <t xml:space="preserve"> Chánh Phú Hòa, ngày   13  tháng   04   năm 2018</t>
  </si>
  <si>
    <t>ĐÁNH GIÁ THỰC HIỆN DỰ TOÁN THU- CHI NGÂN SÁCH 6 THÁNG ĐẦU NĂM 2018</t>
  </si>
  <si>
    <t xml:space="preserve">  QUYẾT TOÁN THU- CHI NSNN, NGUỒN KHÁC 6 THÁNG ĐẦU NĂM 2018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</si>
</sst>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VNI-Times"/>
      <family val="0"/>
    </font>
    <font>
      <sz val="12"/>
      <name val="VNI-Times"/>
      <family val="0"/>
    </font>
    <font>
      <i/>
      <sz val="12"/>
      <name val="Times New Roman"/>
      <family val="1"/>
    </font>
    <font>
      <i/>
      <sz val="12"/>
      <name val="VNI-Times"/>
      <family val="0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VNI-Times"/>
      <family val="0"/>
    </font>
    <font>
      <b/>
      <sz val="12"/>
      <name val="VNI-Goudy"/>
      <family val="0"/>
    </font>
    <font>
      <i/>
      <sz val="10"/>
      <name val="VNI-Times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b/>
      <sz val="12"/>
      <name val="VNI-Helve-Condense"/>
      <family val="0"/>
    </font>
    <font>
      <sz val="12"/>
      <name val="VNI-Helve-Condense"/>
      <family val="0"/>
    </font>
    <font>
      <sz val="12"/>
      <name val="VNI-Goudy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3" fontId="9" fillId="0" borderId="10" xfId="41" applyNumberFormat="1" applyFont="1" applyBorder="1" applyAlignment="1">
      <alignment/>
    </xf>
    <xf numFmtId="173" fontId="8" fillId="0" borderId="10" xfId="41" applyNumberFormat="1" applyFont="1" applyBorder="1" applyAlignment="1">
      <alignment/>
    </xf>
    <xf numFmtId="0" fontId="10" fillId="0" borderId="11" xfId="0" applyFont="1" applyBorder="1" applyAlignment="1">
      <alignment/>
    </xf>
    <xf numFmtId="173" fontId="2" fillId="0" borderId="10" xfId="43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73" fontId="12" fillId="0" borderId="10" xfId="41" applyNumberFormat="1" applyFont="1" applyBorder="1" applyAlignment="1">
      <alignment/>
    </xf>
    <xf numFmtId="173" fontId="10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173" fontId="9" fillId="0" borderId="12" xfId="41" applyNumberFormat="1" applyFont="1" applyBorder="1" applyAlignment="1">
      <alignment/>
    </xf>
    <xf numFmtId="173" fontId="9" fillId="33" borderId="10" xfId="41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73" fontId="10" fillId="0" borderId="15" xfId="41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173" fontId="3" fillId="0" borderId="10" xfId="43" applyNumberFormat="1" applyFont="1" applyBorder="1" applyAlignment="1">
      <alignment/>
    </xf>
    <xf numFmtId="173" fontId="5" fillId="0" borderId="10" xfId="43" applyNumberFormat="1" applyFont="1" applyBorder="1" applyAlignment="1">
      <alignment/>
    </xf>
    <xf numFmtId="173" fontId="3" fillId="0" borderId="10" xfId="43" applyNumberFormat="1" applyFont="1" applyBorder="1" applyAlignment="1">
      <alignment horizontal="center"/>
    </xf>
    <xf numFmtId="173" fontId="2" fillId="0" borderId="10" xfId="43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15" fillId="0" borderId="16" xfId="43" applyNumberFormat="1" applyFont="1" applyFill="1" applyBorder="1" applyAlignment="1">
      <alignment horizontal="center" vertical="center"/>
    </xf>
    <xf numFmtId="173" fontId="10" fillId="0" borderId="0" xfId="41" applyNumberFormat="1" applyFont="1" applyBorder="1" applyAlignment="1">
      <alignment/>
    </xf>
    <xf numFmtId="173" fontId="13" fillId="0" borderId="10" xfId="41" applyNumberFormat="1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173" fontId="3" fillId="0" borderId="10" xfId="41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173" fontId="2" fillId="0" borderId="10" xfId="41" applyNumberFormat="1" applyFont="1" applyBorder="1" applyAlignment="1">
      <alignment/>
    </xf>
    <xf numFmtId="173" fontId="15" fillId="33" borderId="0" xfId="43" applyNumberFormat="1" applyFont="1" applyFill="1" applyBorder="1" applyAlignment="1">
      <alignment horizontal="center"/>
    </xf>
    <xf numFmtId="173" fontId="2" fillId="33" borderId="10" xfId="43" applyNumberFormat="1" applyFont="1" applyFill="1" applyBorder="1" applyAlignment="1">
      <alignment/>
    </xf>
    <xf numFmtId="173" fontId="15" fillId="0" borderId="0" xfId="43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3" fontId="3" fillId="33" borderId="10" xfId="43" applyNumberFormat="1" applyFont="1" applyFill="1" applyBorder="1" applyAlignment="1">
      <alignment/>
    </xf>
    <xf numFmtId="0" fontId="23" fillId="0" borderId="0" xfId="0" applyFont="1" applyAlignment="1">
      <alignment/>
    </xf>
    <xf numFmtId="0" fontId="4" fillId="0" borderId="17" xfId="56" applyFont="1" applyFill="1" applyBorder="1" applyAlignment="1">
      <alignment horizontal="right"/>
      <protection/>
    </xf>
    <xf numFmtId="0" fontId="4" fillId="0" borderId="17" xfId="56" applyFont="1" applyFill="1" applyBorder="1" applyAlignment="1">
      <alignment horizontal="left"/>
      <protection/>
    </xf>
    <xf numFmtId="173" fontId="5" fillId="0" borderId="17" xfId="43" applyNumberFormat="1" applyFont="1" applyFill="1" applyBorder="1" applyAlignment="1">
      <alignment horizontal="center"/>
    </xf>
    <xf numFmtId="0" fontId="4" fillId="0" borderId="16" xfId="56" applyFont="1" applyFill="1" applyBorder="1" applyAlignment="1">
      <alignment horizontal="right"/>
      <protection/>
    </xf>
    <xf numFmtId="0" fontId="4" fillId="0" borderId="16" xfId="56" applyFont="1" applyFill="1" applyBorder="1" applyAlignment="1">
      <alignment horizontal="left"/>
      <protection/>
    </xf>
    <xf numFmtId="173" fontId="5" fillId="0" borderId="16" xfId="43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6" xfId="56" applyFont="1" applyFill="1" applyBorder="1" applyAlignment="1" quotePrefix="1">
      <alignment horizontal="center" vertical="center"/>
      <protection/>
    </xf>
    <xf numFmtId="173" fontId="5" fillId="0" borderId="16" xfId="43" applyNumberFormat="1" applyFont="1" applyFill="1" applyBorder="1" applyAlignment="1">
      <alignment horizontal="center" vertical="center"/>
    </xf>
    <xf numFmtId="0" fontId="4" fillId="0" borderId="16" xfId="56" applyFont="1" applyFill="1" applyBorder="1" applyAlignment="1">
      <alignment horizontal="left" wrapText="1"/>
      <protection/>
    </xf>
    <xf numFmtId="0" fontId="4" fillId="0" borderId="16" xfId="56" applyFont="1" applyFill="1" applyBorder="1" applyAlignment="1" quotePrefix="1">
      <alignment horizontal="right"/>
      <protection/>
    </xf>
    <xf numFmtId="0" fontId="4" fillId="0" borderId="18" xfId="56" applyFont="1" applyFill="1" applyBorder="1" applyAlignment="1" quotePrefix="1">
      <alignment horizontal="right"/>
      <protection/>
    </xf>
    <xf numFmtId="0" fontId="4" fillId="0" borderId="18" xfId="56" applyFont="1" applyFill="1" applyBorder="1" applyAlignment="1">
      <alignment horizontal="left"/>
      <protection/>
    </xf>
    <xf numFmtId="173" fontId="5" fillId="0" borderId="18" xfId="43" applyNumberFormat="1" applyFont="1" applyFill="1" applyBorder="1" applyAlignment="1">
      <alignment horizontal="center"/>
    </xf>
    <xf numFmtId="0" fontId="4" fillId="0" borderId="19" xfId="56" applyFont="1" applyFill="1" applyBorder="1" applyAlignment="1" quotePrefix="1">
      <alignment horizontal="right"/>
      <protection/>
    </xf>
    <xf numFmtId="0" fontId="4" fillId="0" borderId="19" xfId="56" applyFont="1" applyFill="1" applyBorder="1" applyAlignment="1">
      <alignment horizontal="left"/>
      <protection/>
    </xf>
    <xf numFmtId="173" fontId="5" fillId="0" borderId="19" xfId="43" applyNumberFormat="1" applyFont="1" applyFill="1" applyBorder="1" applyAlignment="1">
      <alignment horizontal="center"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>
      <alignment horizontal="left" wrapText="1"/>
      <protection/>
    </xf>
    <xf numFmtId="173" fontId="5" fillId="0" borderId="17" xfId="43" applyNumberFormat="1" applyFont="1" applyFill="1" applyBorder="1" applyAlignment="1">
      <alignment horizontal="center" vertical="center"/>
    </xf>
    <xf numFmtId="173" fontId="5" fillId="0" borderId="14" xfId="43" applyNumberFormat="1" applyFont="1" applyFill="1" applyBorder="1" applyAlignment="1">
      <alignment horizontal="center" vertical="center"/>
    </xf>
    <xf numFmtId="0" fontId="4" fillId="0" borderId="20" xfId="56" applyFont="1" applyFill="1" applyBorder="1" applyAlignment="1" quotePrefix="1">
      <alignment horizontal="right" vertical="center"/>
      <protection/>
    </xf>
    <xf numFmtId="0" fontId="4" fillId="0" borderId="20" xfId="56" applyFont="1" applyFill="1" applyBorder="1" applyAlignment="1">
      <alignment horizontal="left" vertical="center" wrapText="1"/>
      <protection/>
    </xf>
    <xf numFmtId="173" fontId="5" fillId="0" borderId="20" xfId="43" applyNumberFormat="1" applyFont="1" applyFill="1" applyBorder="1" applyAlignment="1">
      <alignment horizontal="center" vertical="center"/>
    </xf>
    <xf numFmtId="0" fontId="4" fillId="0" borderId="21" xfId="56" applyFont="1" applyFill="1" applyBorder="1" applyAlignment="1" quotePrefix="1">
      <alignment horizontal="right" vertical="center"/>
      <protection/>
    </xf>
    <xf numFmtId="0" fontId="4" fillId="0" borderId="21" xfId="56" applyFont="1" applyFill="1" applyBorder="1" applyAlignment="1">
      <alignment horizontal="left" vertical="center" wrapText="1"/>
      <protection/>
    </xf>
    <xf numFmtId="173" fontId="5" fillId="0" borderId="21" xfId="43" applyNumberFormat="1" applyFont="1" applyFill="1" applyBorder="1" applyAlignment="1">
      <alignment horizontal="center" vertical="center"/>
    </xf>
    <xf numFmtId="0" fontId="4" fillId="33" borderId="16" xfId="56" applyFont="1" applyFill="1" applyBorder="1" applyAlignment="1" quotePrefix="1">
      <alignment horizontal="right"/>
      <protection/>
    </xf>
    <xf numFmtId="0" fontId="4" fillId="33" borderId="16" xfId="56" applyFont="1" applyFill="1" applyBorder="1" applyAlignment="1">
      <alignment horizontal="left"/>
      <protection/>
    </xf>
    <xf numFmtId="0" fontId="4" fillId="33" borderId="22" xfId="56" applyFont="1" applyFill="1" applyBorder="1" applyAlignment="1" quotePrefix="1">
      <alignment horizontal="right"/>
      <protection/>
    </xf>
    <xf numFmtId="0" fontId="4" fillId="33" borderId="22" xfId="56" applyFont="1" applyFill="1" applyBorder="1" applyAlignment="1">
      <alignment horizontal="left"/>
      <protection/>
    </xf>
    <xf numFmtId="173" fontId="5" fillId="0" borderId="15" xfId="43" applyNumberFormat="1" applyFont="1" applyFill="1" applyBorder="1" applyAlignment="1">
      <alignment horizontal="center" vertical="center"/>
    </xf>
    <xf numFmtId="173" fontId="5" fillId="0" borderId="23" xfId="43" applyNumberFormat="1" applyFont="1" applyFill="1" applyBorder="1" applyAlignment="1">
      <alignment horizontal="center" vertical="center"/>
    </xf>
    <xf numFmtId="173" fontId="5" fillId="0" borderId="22" xfId="43" applyNumberFormat="1" applyFont="1" applyFill="1" applyBorder="1" applyAlignment="1">
      <alignment horizontal="center" vertical="center"/>
    </xf>
    <xf numFmtId="0" fontId="4" fillId="33" borderId="16" xfId="56" applyFont="1" applyFill="1" applyBorder="1" applyAlignment="1" quotePrefix="1">
      <alignment horizontal="right" vertical="center"/>
      <protection/>
    </xf>
    <xf numFmtId="0" fontId="4" fillId="33" borderId="16" xfId="56" applyFont="1" applyFill="1" applyBorder="1" applyAlignment="1">
      <alignment horizontal="left" vertical="center" wrapText="1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4" fillId="33" borderId="16" xfId="56" applyFont="1" applyFill="1" applyBorder="1" applyAlignment="1">
      <alignment horizontal="left" wrapText="1"/>
      <protection/>
    </xf>
    <xf numFmtId="173" fontId="5" fillId="33" borderId="16" xfId="43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3" fontId="5" fillId="0" borderId="15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73" fontId="5" fillId="33" borderId="19" xfId="43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173" fontId="3" fillId="0" borderId="17" xfId="43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173" fontId="5" fillId="0" borderId="16" xfId="43" applyNumberFormat="1" applyFont="1" applyBorder="1" applyAlignment="1">
      <alignment/>
    </xf>
    <xf numFmtId="173" fontId="3" fillId="0" borderId="16" xfId="43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173" fontId="5" fillId="0" borderId="19" xfId="43" applyNumberFormat="1" applyFont="1" applyBorder="1" applyAlignment="1">
      <alignment/>
    </xf>
    <xf numFmtId="173" fontId="3" fillId="0" borderId="19" xfId="43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33" borderId="17" xfId="56" applyFont="1" applyFill="1" applyBorder="1" applyAlignment="1">
      <alignment horizontal="left" vertical="center" wrapText="1"/>
      <protection/>
    </xf>
    <xf numFmtId="3" fontId="3" fillId="0" borderId="2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4" fillId="0" borderId="19" xfId="56" applyFont="1" applyFill="1" applyBorder="1" applyAlignment="1">
      <alignment horizontal="left" wrapText="1"/>
      <protection/>
    </xf>
    <xf numFmtId="3" fontId="3" fillId="0" borderId="18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3" fontId="5" fillId="0" borderId="28" xfId="0" applyNumberFormat="1" applyFont="1" applyBorder="1" applyAlignment="1">
      <alignment horizontal="right"/>
    </xf>
    <xf numFmtId="0" fontId="4" fillId="0" borderId="19" xfId="56" applyFont="1" applyFill="1" applyBorder="1" applyAlignment="1">
      <alignment horizontal="right"/>
      <protection/>
    </xf>
    <xf numFmtId="3" fontId="2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3" fontId="5" fillId="0" borderId="17" xfId="43" applyNumberFormat="1" applyFont="1" applyFill="1" applyBorder="1" applyAlignment="1">
      <alignment/>
    </xf>
    <xf numFmtId="0" fontId="4" fillId="0" borderId="25" xfId="56" applyFont="1" applyFill="1" applyBorder="1" applyAlignment="1">
      <alignment horizontal="right"/>
      <protection/>
    </xf>
    <xf numFmtId="0" fontId="4" fillId="0" borderId="25" xfId="56" applyFont="1" applyFill="1" applyBorder="1" applyAlignment="1">
      <alignment horizontal="left" wrapText="1"/>
      <protection/>
    </xf>
    <xf numFmtId="173" fontId="5" fillId="0" borderId="16" xfId="43" applyNumberFormat="1" applyFont="1" applyFill="1" applyBorder="1" applyAlignment="1">
      <alignment/>
    </xf>
    <xf numFmtId="173" fontId="3" fillId="0" borderId="11" xfId="0" applyNumberFormat="1" applyFont="1" applyBorder="1" applyAlignment="1">
      <alignment horizontal="right"/>
    </xf>
    <xf numFmtId="173" fontId="5" fillId="0" borderId="0" xfId="56" applyNumberFormat="1" applyFont="1">
      <alignment/>
      <protection/>
    </xf>
    <xf numFmtId="173" fontId="5" fillId="0" borderId="10" xfId="56" applyNumberFormat="1" applyFont="1" applyBorder="1">
      <alignment/>
      <protection/>
    </xf>
    <xf numFmtId="173" fontId="5" fillId="0" borderId="15" xfId="56" applyNumberFormat="1" applyFont="1" applyBorder="1">
      <alignment/>
      <protection/>
    </xf>
    <xf numFmtId="173" fontId="5" fillId="0" borderId="19" xfId="43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73" fontId="12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5" fillId="0" borderId="10" xfId="43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5" fillId="0" borderId="10" xfId="43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173" fontId="5" fillId="33" borderId="10" xfId="43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173" fontId="3" fillId="0" borderId="10" xfId="43" applyNumberFormat="1" applyFont="1" applyFill="1" applyBorder="1" applyAlignment="1">
      <alignment/>
    </xf>
    <xf numFmtId="173" fontId="5" fillId="0" borderId="10" xfId="43" applyNumberFormat="1" applyFont="1" applyFill="1" applyBorder="1" applyAlignment="1">
      <alignment/>
    </xf>
    <xf numFmtId="173" fontId="5" fillId="33" borderId="10" xfId="43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zoomScalePageLayoutView="0" workbookViewId="0" topLeftCell="A1">
      <selection activeCell="A13" sqref="A13:G115"/>
    </sheetView>
  </sheetViews>
  <sheetFormatPr defaultColWidth="9.140625" defaultRowHeight="12.75"/>
  <cols>
    <col min="1" max="1" width="6.28125" style="18" customWidth="1"/>
    <col min="2" max="2" width="38.421875" style="18" customWidth="1"/>
    <col min="3" max="4" width="15.7109375" style="18" customWidth="1"/>
    <col min="5" max="5" width="15.57421875" style="18" customWidth="1"/>
    <col min="6" max="6" width="14.28125" style="18" customWidth="1"/>
    <col min="7" max="7" width="15.421875" style="18" customWidth="1"/>
    <col min="8" max="8" width="8.28125" style="18" customWidth="1"/>
    <col min="9" max="16384" width="9.140625" style="18" customWidth="1"/>
  </cols>
  <sheetData>
    <row r="2" spans="2:7" ht="12.75">
      <c r="B2" s="186" t="s">
        <v>40</v>
      </c>
      <c r="C2" s="186"/>
      <c r="D2" s="186"/>
      <c r="E2" s="186"/>
      <c r="F2" s="186"/>
      <c r="G2" s="186"/>
    </row>
    <row r="3" ht="12.75">
      <c r="B3" s="27"/>
    </row>
    <row r="4" spans="1:4" ht="15.75">
      <c r="A4" s="26" t="s">
        <v>84</v>
      </c>
      <c r="B4" s="26"/>
      <c r="C4" s="26"/>
      <c r="D4" s="27"/>
    </row>
    <row r="5" spans="1:4" ht="15.75">
      <c r="A5" s="26" t="s">
        <v>50</v>
      </c>
      <c r="B5" s="26"/>
      <c r="C5" s="26"/>
      <c r="D5" s="27"/>
    </row>
    <row r="6" ht="12.75">
      <c r="A6" s="27"/>
    </row>
    <row r="7" spans="1:7" ht="18.75">
      <c r="A7" s="187" t="s">
        <v>47</v>
      </c>
      <c r="B7" s="187"/>
      <c r="C7" s="187"/>
      <c r="D7" s="187"/>
      <c r="E7" s="187"/>
      <c r="F7" s="187"/>
      <c r="G7" s="187"/>
    </row>
    <row r="8" spans="1:7" ht="18.75">
      <c r="A8" s="187" t="s">
        <v>192</v>
      </c>
      <c r="B8" s="187"/>
      <c r="C8" s="187"/>
      <c r="D8" s="187"/>
      <c r="E8" s="187"/>
      <c r="F8" s="187"/>
      <c r="G8" s="187"/>
    </row>
    <row r="9" spans="1:6" ht="18" customHeight="1">
      <c r="A9" s="188" t="s">
        <v>30</v>
      </c>
      <c r="B9" s="188"/>
      <c r="C9" s="188"/>
      <c r="D9" s="188"/>
      <c r="E9" s="188"/>
      <c r="F9" s="188"/>
    </row>
    <row r="10" spans="1:4" ht="15.75">
      <c r="A10" s="27"/>
      <c r="B10" s="26"/>
      <c r="C10" s="26"/>
      <c r="D10" s="28" t="s">
        <v>29</v>
      </c>
    </row>
    <row r="11" spans="1:7" ht="33" customHeight="1">
      <c r="A11" s="189" t="s">
        <v>0</v>
      </c>
      <c r="B11" s="191" t="s">
        <v>28</v>
      </c>
      <c r="C11" s="193" t="s">
        <v>9</v>
      </c>
      <c r="D11" s="193" t="s">
        <v>41</v>
      </c>
      <c r="E11" s="195" t="s">
        <v>42</v>
      </c>
      <c r="F11" s="195"/>
      <c r="G11" s="195"/>
    </row>
    <row r="12" spans="1:7" ht="45.75" customHeight="1">
      <c r="A12" s="190"/>
      <c r="B12" s="192"/>
      <c r="C12" s="194"/>
      <c r="D12" s="194"/>
      <c r="E12" s="5" t="s">
        <v>43</v>
      </c>
      <c r="F12" s="4" t="s">
        <v>44</v>
      </c>
      <c r="G12" s="4" t="s">
        <v>45</v>
      </c>
    </row>
    <row r="13" spans="1:7" ht="16.5" customHeight="1">
      <c r="A13" s="5" t="s">
        <v>3</v>
      </c>
      <c r="B13" s="12" t="s">
        <v>4</v>
      </c>
      <c r="C13" s="10"/>
      <c r="D13" s="7"/>
      <c r="E13" s="37"/>
      <c r="F13" s="37"/>
      <c r="G13" s="7"/>
    </row>
    <row r="14" spans="1:7" ht="16.5" customHeight="1">
      <c r="A14" s="5">
        <v>3</v>
      </c>
      <c r="B14" s="12" t="s">
        <v>32</v>
      </c>
      <c r="C14" s="10"/>
      <c r="D14" s="7"/>
      <c r="E14" s="7"/>
      <c r="F14" s="7"/>
      <c r="G14" s="7"/>
    </row>
    <row r="15" spans="1:7" ht="16.5" customHeight="1">
      <c r="A15" s="5">
        <v>3.1</v>
      </c>
      <c r="B15" s="12" t="s">
        <v>33</v>
      </c>
      <c r="C15" s="61">
        <f>SUM(C16:C17)</f>
        <v>672447100</v>
      </c>
      <c r="D15" s="61">
        <f>SUM(D16:D17)</f>
        <v>672447100</v>
      </c>
      <c r="E15" s="61">
        <f>SUM(E16:E17)</f>
        <v>672447100</v>
      </c>
      <c r="F15" s="54">
        <f>SUM(F16:F17)</f>
        <v>0</v>
      </c>
      <c r="G15" s="54">
        <f>SUM(G16:G17)</f>
        <v>0</v>
      </c>
    </row>
    <row r="16" spans="1:7" ht="16.5" customHeight="1">
      <c r="A16" s="68">
        <v>6001</v>
      </c>
      <c r="B16" s="69" t="s">
        <v>51</v>
      </c>
      <c r="C16" s="70">
        <v>317031000</v>
      </c>
      <c r="D16" s="70">
        <v>317031000</v>
      </c>
      <c r="E16" s="70">
        <f>D16</f>
        <v>317031000</v>
      </c>
      <c r="F16" s="70"/>
      <c r="G16" s="70"/>
    </row>
    <row r="17" spans="1:7" ht="16.5" customHeight="1">
      <c r="A17" s="71">
        <v>6003</v>
      </c>
      <c r="B17" s="72" t="s">
        <v>52</v>
      </c>
      <c r="C17" s="73">
        <v>355416100</v>
      </c>
      <c r="D17" s="73">
        <v>355416100</v>
      </c>
      <c r="E17" s="73">
        <f>D17</f>
        <v>355416100</v>
      </c>
      <c r="F17" s="73"/>
      <c r="G17" s="73"/>
    </row>
    <row r="18" spans="1:7" ht="16.5" customHeight="1">
      <c r="A18" s="34">
        <v>6100</v>
      </c>
      <c r="B18" s="11" t="s">
        <v>160</v>
      </c>
      <c r="C18" s="74">
        <f>SUM(C19:C23)</f>
        <v>319071935</v>
      </c>
      <c r="D18" s="74">
        <f>SUM(D19:D23)</f>
        <v>319071935</v>
      </c>
      <c r="E18" s="74">
        <f>SUM(E19:E23)</f>
        <v>319071935</v>
      </c>
      <c r="F18" s="74">
        <f>SUM(F19:F23)</f>
        <v>0</v>
      </c>
      <c r="G18" s="75">
        <f>SUM(G19:G23)</f>
        <v>0</v>
      </c>
    </row>
    <row r="19" spans="1:7" ht="16.5" customHeight="1">
      <c r="A19" s="71">
        <v>6101</v>
      </c>
      <c r="B19" s="72" t="s">
        <v>53</v>
      </c>
      <c r="C19" s="73">
        <v>15600000</v>
      </c>
      <c r="D19" s="73">
        <v>15600000</v>
      </c>
      <c r="E19" s="73">
        <f>D19</f>
        <v>15600000</v>
      </c>
      <c r="F19" s="73"/>
      <c r="G19" s="73"/>
    </row>
    <row r="20" spans="1:7" ht="16.5" customHeight="1">
      <c r="A20" s="71">
        <v>6112</v>
      </c>
      <c r="B20" s="72" t="s">
        <v>54</v>
      </c>
      <c r="C20" s="73">
        <v>197286973</v>
      </c>
      <c r="D20" s="73">
        <v>197286973</v>
      </c>
      <c r="E20" s="73">
        <f>D20</f>
        <v>197286973</v>
      </c>
      <c r="F20" s="73"/>
      <c r="G20" s="73"/>
    </row>
    <row r="21" spans="1:7" ht="16.5" customHeight="1">
      <c r="A21" s="71">
        <v>6113</v>
      </c>
      <c r="B21" s="72" t="s">
        <v>55</v>
      </c>
      <c r="C21" s="73">
        <v>15210000</v>
      </c>
      <c r="D21" s="73">
        <v>15210000</v>
      </c>
      <c r="E21" s="73">
        <f>D21</f>
        <v>15210000</v>
      </c>
      <c r="F21" s="73"/>
      <c r="G21" s="73"/>
    </row>
    <row r="22" spans="1:7" ht="16.5" customHeight="1">
      <c r="A22" s="71">
        <v>6115</v>
      </c>
      <c r="B22" s="72" t="s">
        <v>56</v>
      </c>
      <c r="C22" s="73">
        <v>90974962</v>
      </c>
      <c r="D22" s="73">
        <v>90974962</v>
      </c>
      <c r="E22" s="73">
        <f>D22</f>
        <v>90974962</v>
      </c>
      <c r="F22" s="73"/>
      <c r="G22" s="73"/>
    </row>
    <row r="23" spans="1:7" ht="16.5" customHeight="1">
      <c r="A23" s="71"/>
      <c r="B23" s="72"/>
      <c r="C23" s="73"/>
      <c r="D23" s="73"/>
      <c r="E23" s="73"/>
      <c r="F23" s="73"/>
      <c r="G23" s="73"/>
    </row>
    <row r="24" spans="1:7" ht="16.5" customHeight="1">
      <c r="A24" s="11">
        <v>6300</v>
      </c>
      <c r="B24" s="11" t="s">
        <v>161</v>
      </c>
      <c r="C24" s="74">
        <f>SUM(C25:C28)</f>
        <v>182756230</v>
      </c>
      <c r="D24" s="74">
        <f>SUM(D25:D28)</f>
        <v>182756230</v>
      </c>
      <c r="E24" s="74">
        <f>SUM(E25:E28)</f>
        <v>182756230</v>
      </c>
      <c r="F24" s="74">
        <f>SUM(F25:F28)</f>
        <v>0</v>
      </c>
      <c r="G24" s="75">
        <f>SUM(G25:G28)</f>
        <v>0</v>
      </c>
    </row>
    <row r="25" spans="1:7" ht="16.5" customHeight="1">
      <c r="A25" s="71">
        <v>6301</v>
      </c>
      <c r="B25" s="72" t="s">
        <v>57</v>
      </c>
      <c r="C25" s="73">
        <v>136328861</v>
      </c>
      <c r="D25" s="73">
        <v>136328861</v>
      </c>
      <c r="E25" s="73">
        <f>D25</f>
        <v>136328861</v>
      </c>
      <c r="F25" s="73"/>
      <c r="G25" s="73"/>
    </row>
    <row r="26" spans="1:7" ht="16.5" customHeight="1">
      <c r="A26" s="71">
        <v>6302</v>
      </c>
      <c r="B26" s="72" t="s">
        <v>58</v>
      </c>
      <c r="C26" s="73">
        <v>23370662</v>
      </c>
      <c r="D26" s="73">
        <v>23370662</v>
      </c>
      <c r="E26" s="73">
        <f>D26</f>
        <v>23370662</v>
      </c>
      <c r="F26" s="73"/>
      <c r="G26" s="73"/>
    </row>
    <row r="27" spans="1:7" ht="16.5" customHeight="1">
      <c r="A27" s="71">
        <v>6303</v>
      </c>
      <c r="B27" s="72" t="s">
        <v>59</v>
      </c>
      <c r="C27" s="73">
        <v>15580441</v>
      </c>
      <c r="D27" s="73">
        <v>15580441</v>
      </c>
      <c r="E27" s="73">
        <f>D27</f>
        <v>15580441</v>
      </c>
      <c r="F27" s="73"/>
      <c r="G27" s="73"/>
    </row>
    <row r="28" spans="1:7" ht="16.5" customHeight="1">
      <c r="A28" s="71">
        <v>6304</v>
      </c>
      <c r="B28" s="72" t="s">
        <v>60</v>
      </c>
      <c r="C28" s="73">
        <v>7476266</v>
      </c>
      <c r="D28" s="73">
        <v>7476266</v>
      </c>
      <c r="E28" s="73">
        <f>D28</f>
        <v>7476266</v>
      </c>
      <c r="F28" s="73"/>
      <c r="G28" s="73"/>
    </row>
    <row r="29" spans="1:7" ht="16.5" customHeight="1">
      <c r="A29" s="11">
        <v>6400</v>
      </c>
      <c r="B29" s="11" t="s">
        <v>159</v>
      </c>
      <c r="C29" s="74">
        <f>SUM(C30:C31)</f>
        <v>72906000</v>
      </c>
      <c r="D29" s="74">
        <f>SUM(D30:D31)</f>
        <v>72906000</v>
      </c>
      <c r="E29" s="74">
        <f>SUM(E30:E31)</f>
        <v>72906000</v>
      </c>
      <c r="F29" s="74">
        <f>SUM(F30:F31)</f>
        <v>0</v>
      </c>
      <c r="G29" s="75">
        <f>SUM(G30:G31)</f>
        <v>0</v>
      </c>
    </row>
    <row r="30" spans="1:7" ht="16.5" customHeight="1">
      <c r="A30" s="76">
        <v>6404</v>
      </c>
      <c r="B30" s="72" t="s">
        <v>61</v>
      </c>
      <c r="C30" s="77">
        <v>59100000</v>
      </c>
      <c r="D30" s="77">
        <v>59100000</v>
      </c>
      <c r="E30" s="77">
        <f>D30</f>
        <v>59100000</v>
      </c>
      <c r="F30" s="77"/>
      <c r="G30" s="77"/>
    </row>
    <row r="31" spans="1:7" ht="16.5" customHeight="1">
      <c r="A31" s="76">
        <v>6449</v>
      </c>
      <c r="B31" s="78" t="s">
        <v>62</v>
      </c>
      <c r="C31" s="77">
        <v>13806000</v>
      </c>
      <c r="D31" s="77">
        <v>13806000</v>
      </c>
      <c r="E31" s="77">
        <f>D31</f>
        <v>13806000</v>
      </c>
      <c r="F31" s="77"/>
      <c r="G31" s="77"/>
    </row>
    <row r="32" spans="1:7" ht="16.5" customHeight="1">
      <c r="A32" s="11">
        <v>6500</v>
      </c>
      <c r="B32" s="11" t="s">
        <v>162</v>
      </c>
      <c r="C32" s="74">
        <f>SUM(C33:C34)</f>
        <v>31012337</v>
      </c>
      <c r="D32" s="74">
        <f>SUM(D33:D34)</f>
        <v>31012337</v>
      </c>
      <c r="E32" s="74">
        <f>SUM(E33:E34)</f>
        <v>0</v>
      </c>
      <c r="F32" s="74">
        <f>SUM(F33:F34)</f>
        <v>31012337</v>
      </c>
      <c r="G32" s="75">
        <f>SUM(G33:G34)</f>
        <v>0</v>
      </c>
    </row>
    <row r="33" spans="1:7" ht="16.5" customHeight="1">
      <c r="A33" s="79">
        <v>6501</v>
      </c>
      <c r="B33" s="72" t="s">
        <v>63</v>
      </c>
      <c r="C33" s="73">
        <v>28612337</v>
      </c>
      <c r="D33" s="73">
        <v>28612337</v>
      </c>
      <c r="E33" s="73"/>
      <c r="F33" s="73">
        <f>D33</f>
        <v>28612337</v>
      </c>
      <c r="G33" s="73"/>
    </row>
    <row r="34" spans="1:7" ht="16.5" customHeight="1">
      <c r="A34" s="79">
        <v>6504</v>
      </c>
      <c r="B34" s="72" t="s">
        <v>64</v>
      </c>
      <c r="C34" s="73">
        <v>2400000</v>
      </c>
      <c r="D34" s="73">
        <v>2400000</v>
      </c>
      <c r="E34" s="73"/>
      <c r="F34" s="73">
        <f>D34</f>
        <v>2400000</v>
      </c>
      <c r="G34" s="73"/>
    </row>
    <row r="35" spans="1:7" ht="16.5" customHeight="1">
      <c r="A35" s="11">
        <v>6550</v>
      </c>
      <c r="B35" s="11" t="s">
        <v>163</v>
      </c>
      <c r="C35" s="74">
        <f>SUM(C36:C38)</f>
        <v>22509000</v>
      </c>
      <c r="D35" s="74">
        <f>SUM(D36:D38)</f>
        <v>22509000</v>
      </c>
      <c r="E35" s="74">
        <f>SUM(E36:E38)</f>
        <v>0</v>
      </c>
      <c r="F35" s="74">
        <f>SUM(F36:F38)</f>
        <v>22509000</v>
      </c>
      <c r="G35" s="75">
        <f>SUM(G36:G38)</f>
        <v>0</v>
      </c>
    </row>
    <row r="36" spans="1:7" ht="16.5" customHeight="1">
      <c r="A36" s="80">
        <v>6551</v>
      </c>
      <c r="B36" s="81" t="s">
        <v>65</v>
      </c>
      <c r="C36" s="82">
        <v>2715000</v>
      </c>
      <c r="D36" s="82">
        <v>2715000</v>
      </c>
      <c r="E36" s="82"/>
      <c r="F36" s="82">
        <f>D36</f>
        <v>2715000</v>
      </c>
      <c r="G36" s="82"/>
    </row>
    <row r="37" spans="1:7" ht="16.5" customHeight="1">
      <c r="A37" s="80">
        <v>6552</v>
      </c>
      <c r="B37" s="81" t="s">
        <v>66</v>
      </c>
      <c r="C37" s="82"/>
      <c r="D37" s="82"/>
      <c r="E37" s="82"/>
      <c r="F37" s="82">
        <f>D37</f>
        <v>0</v>
      </c>
      <c r="G37" s="82"/>
    </row>
    <row r="38" spans="1:7" ht="16.5" customHeight="1">
      <c r="A38" s="83">
        <v>6599</v>
      </c>
      <c r="B38" s="84" t="s">
        <v>67</v>
      </c>
      <c r="C38" s="85">
        <v>19794000</v>
      </c>
      <c r="D38" s="85">
        <v>19794000</v>
      </c>
      <c r="E38" s="85"/>
      <c r="F38" s="82">
        <f>D38</f>
        <v>19794000</v>
      </c>
      <c r="G38" s="85"/>
    </row>
    <row r="39" spans="1:7" ht="16.5" customHeight="1">
      <c r="A39" s="11">
        <v>6600</v>
      </c>
      <c r="B39" s="11" t="s">
        <v>164</v>
      </c>
      <c r="C39" s="74">
        <f>SUM(C40:C44)</f>
        <v>5966848</v>
      </c>
      <c r="D39" s="74">
        <f>SUM(D40:D44)</f>
        <v>5966848</v>
      </c>
      <c r="E39" s="74">
        <f>SUM(E40:E44)</f>
        <v>0</v>
      </c>
      <c r="F39" s="74">
        <f>SUM(F40:F44)</f>
        <v>5966848</v>
      </c>
      <c r="G39" s="74">
        <f>SUM(G40:G44)</f>
        <v>0</v>
      </c>
    </row>
    <row r="40" spans="1:7" ht="16.5" customHeight="1">
      <c r="A40" s="86">
        <v>6601</v>
      </c>
      <c r="B40" s="87" t="s">
        <v>68</v>
      </c>
      <c r="C40" s="88">
        <v>234848</v>
      </c>
      <c r="D40" s="88">
        <v>234848</v>
      </c>
      <c r="E40" s="88"/>
      <c r="F40" s="89">
        <f>D40</f>
        <v>234848</v>
      </c>
      <c r="G40" s="88"/>
    </row>
    <row r="41" spans="1:7" ht="16.5" customHeight="1">
      <c r="A41" s="90">
        <v>6612</v>
      </c>
      <c r="B41" s="91" t="s">
        <v>69</v>
      </c>
      <c r="C41" s="92"/>
      <c r="D41" s="92"/>
      <c r="E41" s="92"/>
      <c r="F41" s="77">
        <f>D41</f>
        <v>0</v>
      </c>
      <c r="G41" s="92"/>
    </row>
    <row r="42" spans="1:7" ht="16.5" customHeight="1">
      <c r="A42" s="93">
        <v>6617</v>
      </c>
      <c r="B42" s="94" t="s">
        <v>70</v>
      </c>
      <c r="C42" s="92">
        <v>1562000</v>
      </c>
      <c r="D42" s="92">
        <v>1562000</v>
      </c>
      <c r="E42" s="95"/>
      <c r="F42" s="77">
        <f>D42</f>
        <v>1562000</v>
      </c>
      <c r="G42" s="95"/>
    </row>
    <row r="43" spans="1:7" ht="16.5" customHeight="1">
      <c r="A43" s="96">
        <v>6618</v>
      </c>
      <c r="B43" s="97" t="s">
        <v>71</v>
      </c>
      <c r="C43" s="77">
        <v>1200000</v>
      </c>
      <c r="D43" s="77">
        <v>1200000</v>
      </c>
      <c r="E43" s="77"/>
      <c r="F43" s="77">
        <f>D43</f>
        <v>1200000</v>
      </c>
      <c r="G43" s="77"/>
    </row>
    <row r="44" spans="1:7" ht="16.5" customHeight="1">
      <c r="A44" s="98">
        <v>6657</v>
      </c>
      <c r="B44" s="99" t="s">
        <v>179</v>
      </c>
      <c r="C44" s="100">
        <v>2970000</v>
      </c>
      <c r="D44" s="100">
        <v>2970000</v>
      </c>
      <c r="E44" s="100"/>
      <c r="F44" s="101">
        <f>D44</f>
        <v>2970000</v>
      </c>
      <c r="G44" s="102"/>
    </row>
    <row r="45" spans="1:7" ht="16.5" customHeight="1">
      <c r="A45" s="11">
        <v>6700</v>
      </c>
      <c r="B45" s="11" t="s">
        <v>165</v>
      </c>
      <c r="C45" s="74">
        <f>SUM(C46:C49)</f>
        <v>4260000</v>
      </c>
      <c r="D45" s="74">
        <f>SUM(D46:D49)</f>
        <v>4260000</v>
      </c>
      <c r="E45" s="74">
        <f>SUM(E46:E49)</f>
        <v>0</v>
      </c>
      <c r="F45" s="74">
        <f>SUM(F46:F49)</f>
        <v>4260000</v>
      </c>
      <c r="G45" s="74">
        <f>SUM(G46:G49)</f>
        <v>0</v>
      </c>
    </row>
    <row r="46" spans="1:7" ht="16.5" customHeight="1">
      <c r="A46" s="103">
        <v>6701</v>
      </c>
      <c r="B46" s="104" t="s">
        <v>72</v>
      </c>
      <c r="C46" s="77">
        <v>110000</v>
      </c>
      <c r="D46" s="77">
        <v>110000</v>
      </c>
      <c r="E46" s="77"/>
      <c r="F46" s="77">
        <f>D46</f>
        <v>110000</v>
      </c>
      <c r="G46" s="105"/>
    </row>
    <row r="47" spans="1:7" ht="16.5" customHeight="1">
      <c r="A47" s="103">
        <v>6702</v>
      </c>
      <c r="B47" s="104" t="s">
        <v>73</v>
      </c>
      <c r="C47" s="77">
        <v>1150000</v>
      </c>
      <c r="D47" s="77">
        <v>1150000</v>
      </c>
      <c r="E47" s="77"/>
      <c r="F47" s="77">
        <f>D47</f>
        <v>1150000</v>
      </c>
      <c r="G47" s="106"/>
    </row>
    <row r="48" spans="1:7" ht="16.5" customHeight="1">
      <c r="A48" s="103">
        <v>6702</v>
      </c>
      <c r="B48" s="104" t="s">
        <v>180</v>
      </c>
      <c r="C48" s="77"/>
      <c r="D48" s="77"/>
      <c r="E48" s="77"/>
      <c r="F48" s="77">
        <f>D48</f>
        <v>0</v>
      </c>
      <c r="G48" s="107"/>
    </row>
    <row r="49" spans="1:7" ht="16.5" customHeight="1">
      <c r="A49" s="96">
        <v>6704</v>
      </c>
      <c r="B49" s="108" t="s">
        <v>74</v>
      </c>
      <c r="C49" s="109">
        <v>3000000</v>
      </c>
      <c r="D49" s="109">
        <v>3000000</v>
      </c>
      <c r="E49" s="109"/>
      <c r="F49" s="77">
        <f>D49</f>
        <v>3000000</v>
      </c>
      <c r="G49" s="110"/>
    </row>
    <row r="50" spans="1:7" ht="16.5" customHeight="1">
      <c r="A50" s="11">
        <v>6750</v>
      </c>
      <c r="B50" s="11" t="s">
        <v>157</v>
      </c>
      <c r="C50" s="74">
        <f>SUM(C51:C53)</f>
        <v>66300000</v>
      </c>
      <c r="D50" s="74">
        <f>SUM(D51:D53)</f>
        <v>66300000</v>
      </c>
      <c r="E50" s="111">
        <f>SUM(E51:E53)</f>
        <v>0</v>
      </c>
      <c r="F50" s="111">
        <f>SUM(F51:F53)</f>
        <v>66300000</v>
      </c>
      <c r="G50" s="111">
        <f>SUM(G51:G53)</f>
        <v>0</v>
      </c>
    </row>
    <row r="51" spans="1:7" ht="16.5" customHeight="1">
      <c r="A51" s="112">
        <v>6751</v>
      </c>
      <c r="B51" s="108" t="s">
        <v>181</v>
      </c>
      <c r="C51" s="113">
        <v>2000000</v>
      </c>
      <c r="D51" s="113">
        <v>2000000</v>
      </c>
      <c r="E51" s="114"/>
      <c r="F51" s="115">
        <f>D51</f>
        <v>2000000</v>
      </c>
      <c r="G51" s="116"/>
    </row>
    <row r="52" spans="1:7" ht="16.5" customHeight="1">
      <c r="A52" s="96">
        <v>6757</v>
      </c>
      <c r="B52" s="108" t="s">
        <v>75</v>
      </c>
      <c r="C52" s="109">
        <v>62500000</v>
      </c>
      <c r="D52" s="109">
        <v>62500000</v>
      </c>
      <c r="E52" s="109"/>
      <c r="F52" s="117">
        <f>D52</f>
        <v>62500000</v>
      </c>
      <c r="G52" s="118"/>
    </row>
    <row r="53" spans="1:7" ht="16.5" customHeight="1">
      <c r="A53" s="96">
        <v>6799</v>
      </c>
      <c r="B53" s="97" t="s">
        <v>76</v>
      </c>
      <c r="C53" s="109">
        <v>1800000</v>
      </c>
      <c r="D53" s="109">
        <v>1800000</v>
      </c>
      <c r="E53" s="119"/>
      <c r="F53" s="120">
        <f>D53</f>
        <v>1800000</v>
      </c>
      <c r="G53" s="121"/>
    </row>
    <row r="54" spans="1:7" ht="16.5" customHeight="1">
      <c r="A54" s="2">
        <v>6900</v>
      </c>
      <c r="B54" s="122" t="s">
        <v>13</v>
      </c>
      <c r="C54" s="123">
        <f>SUM(C55:C59)</f>
        <v>4849000</v>
      </c>
      <c r="D54" s="123">
        <f>SUM(D55:D59)</f>
        <v>4849000</v>
      </c>
      <c r="E54" s="124">
        <f>SUM(E55:E59)</f>
        <v>0</v>
      </c>
      <c r="F54" s="124">
        <f>SUM(F55:F59)</f>
        <v>4849000</v>
      </c>
      <c r="G54" s="124">
        <f>SUM(G55:G59)</f>
        <v>0</v>
      </c>
    </row>
    <row r="55" spans="1:7" ht="16.5" customHeight="1">
      <c r="A55" s="125">
        <v>6907</v>
      </c>
      <c r="B55" s="126" t="s">
        <v>171</v>
      </c>
      <c r="C55" s="127"/>
      <c r="D55" s="127"/>
      <c r="E55" s="127"/>
      <c r="F55" s="128">
        <f>D55</f>
        <v>0</v>
      </c>
      <c r="G55" s="129"/>
    </row>
    <row r="56" spans="1:7" ht="17.25">
      <c r="A56" s="130">
        <v>6912</v>
      </c>
      <c r="B56" s="131" t="s">
        <v>14</v>
      </c>
      <c r="C56" s="132"/>
      <c r="D56" s="132"/>
      <c r="E56" s="133"/>
      <c r="F56" s="133">
        <f>D56</f>
        <v>0</v>
      </c>
      <c r="G56" s="118"/>
    </row>
    <row r="57" spans="1:7" ht="17.25">
      <c r="A57" s="130">
        <v>6913</v>
      </c>
      <c r="B57" s="131" t="s">
        <v>172</v>
      </c>
      <c r="C57" s="132">
        <v>4849000</v>
      </c>
      <c r="D57" s="132">
        <v>4849000</v>
      </c>
      <c r="E57" s="133"/>
      <c r="F57" s="133">
        <f>D57</f>
        <v>4849000</v>
      </c>
      <c r="G57" s="118"/>
    </row>
    <row r="58" spans="1:7" ht="17.25">
      <c r="A58" s="130">
        <v>6917</v>
      </c>
      <c r="B58" s="134" t="s">
        <v>173</v>
      </c>
      <c r="C58" s="132"/>
      <c r="D58" s="132"/>
      <c r="E58" s="133"/>
      <c r="F58" s="133">
        <f>D58</f>
        <v>0</v>
      </c>
      <c r="G58" s="118"/>
    </row>
    <row r="59" spans="1:7" ht="17.25">
      <c r="A59" s="135">
        <v>6949</v>
      </c>
      <c r="B59" s="136" t="s">
        <v>125</v>
      </c>
      <c r="C59" s="137"/>
      <c r="D59" s="137"/>
      <c r="E59" s="138"/>
      <c r="F59" s="138">
        <f>D59</f>
        <v>0</v>
      </c>
      <c r="G59" s="121"/>
    </row>
    <row r="60" spans="1:7" ht="16.5" customHeight="1">
      <c r="A60" s="11">
        <v>7000</v>
      </c>
      <c r="B60" s="11" t="s">
        <v>166</v>
      </c>
      <c r="C60" s="74">
        <f>SUM(C61:C63)</f>
        <v>2687200</v>
      </c>
      <c r="D60" s="74">
        <f>SUM(D61:D63)</f>
        <v>2687200</v>
      </c>
      <c r="E60" s="74">
        <f>SUM(E61:E63)</f>
        <v>0</v>
      </c>
      <c r="F60" s="75">
        <f>SUM(F61:F63)</f>
        <v>2687200</v>
      </c>
      <c r="G60" s="74">
        <f>SUM(G61:G63)</f>
        <v>0</v>
      </c>
    </row>
    <row r="61" spans="1:7" ht="16.5" customHeight="1">
      <c r="A61" s="139">
        <v>7001</v>
      </c>
      <c r="B61" s="140" t="s">
        <v>77</v>
      </c>
      <c r="C61" s="141">
        <v>2587200</v>
      </c>
      <c r="D61" s="141">
        <v>2587200</v>
      </c>
      <c r="E61" s="114"/>
      <c r="F61" s="142">
        <f>D61</f>
        <v>2587200</v>
      </c>
      <c r="G61" s="116"/>
    </row>
    <row r="62" spans="1:7" ht="16.5" customHeight="1">
      <c r="A62" s="103"/>
      <c r="B62" s="104"/>
      <c r="C62" s="77"/>
      <c r="D62" s="77"/>
      <c r="E62" s="77"/>
      <c r="F62" s="117">
        <f>D62</f>
        <v>0</v>
      </c>
      <c r="G62" s="118"/>
    </row>
    <row r="63" spans="1:7" ht="16.5" customHeight="1">
      <c r="A63" s="83">
        <v>7049</v>
      </c>
      <c r="B63" s="143" t="s">
        <v>78</v>
      </c>
      <c r="C63" s="119">
        <v>100000</v>
      </c>
      <c r="D63" s="119">
        <v>100000</v>
      </c>
      <c r="E63" s="119"/>
      <c r="F63" s="144">
        <f>D63</f>
        <v>100000</v>
      </c>
      <c r="G63" s="121"/>
    </row>
    <row r="64" spans="1:7" ht="16.5" customHeight="1">
      <c r="A64" s="11">
        <v>7750</v>
      </c>
      <c r="B64" s="11" t="s">
        <v>7</v>
      </c>
      <c r="C64" s="145">
        <f>SUM(C65:C67)</f>
        <v>14000400</v>
      </c>
      <c r="D64" s="145">
        <f>SUM(D65:D67)</f>
        <v>14000400</v>
      </c>
      <c r="E64" s="145">
        <f>SUM(E65:E67)</f>
        <v>0</v>
      </c>
      <c r="F64" s="123">
        <f>SUM(F65:F67)</f>
        <v>0</v>
      </c>
      <c r="G64" s="145">
        <f>SUM(G65:G67)</f>
        <v>14000400</v>
      </c>
    </row>
    <row r="65" spans="1:7" ht="16.5" customHeight="1">
      <c r="A65" s="146">
        <v>7756</v>
      </c>
      <c r="B65" s="147" t="s">
        <v>185</v>
      </c>
      <c r="C65" s="148">
        <v>400400</v>
      </c>
      <c r="D65" s="148">
        <v>400400</v>
      </c>
      <c r="E65" s="148"/>
      <c r="F65" s="148"/>
      <c r="G65" s="109">
        <f>D65</f>
        <v>400400</v>
      </c>
    </row>
    <row r="66" spans="1:7" ht="16.5" customHeight="1">
      <c r="A66" s="96">
        <v>7764</v>
      </c>
      <c r="B66" s="97" t="s">
        <v>79</v>
      </c>
      <c r="C66" s="109">
        <v>13600000</v>
      </c>
      <c r="D66" s="109">
        <v>13600000</v>
      </c>
      <c r="E66" s="109"/>
      <c r="F66" s="109"/>
      <c r="G66" s="109">
        <f>D66</f>
        <v>13600000</v>
      </c>
    </row>
    <row r="67" spans="1:7" ht="16.5" customHeight="1">
      <c r="A67" s="149">
        <v>7799</v>
      </c>
      <c r="B67" s="84" t="s">
        <v>80</v>
      </c>
      <c r="C67" s="119"/>
      <c r="D67" s="119"/>
      <c r="E67" s="119"/>
      <c r="F67" s="119"/>
      <c r="G67" s="121"/>
    </row>
    <row r="68" spans="1:7" ht="16.5" customHeight="1">
      <c r="A68" s="11"/>
      <c r="B68" s="11" t="s">
        <v>10</v>
      </c>
      <c r="C68" s="150">
        <f>C15+C18+C24+C29+C32+C35+C39+C45+C50+C60+C64+C54</f>
        <v>1398766050</v>
      </c>
      <c r="D68" s="150">
        <f>D15+D18+D24+D29+D32+D35+D39+D45+D50+D60+D64+D54</f>
        <v>1398766050</v>
      </c>
      <c r="E68" s="150">
        <f>E15+E18+E24+E29+E32+E35+E39+E45+E50+E60+E64</f>
        <v>1247181265</v>
      </c>
      <c r="F68" s="150">
        <f>F15+F18+F24+F29+F32+F35+F39+F45+F50+F60+F64+F54</f>
        <v>137584385</v>
      </c>
      <c r="G68" s="151">
        <f>G15+G18+G24+G29+G32+G35+G39+G45+G50+G60+G64</f>
        <v>14000400</v>
      </c>
    </row>
    <row r="69" spans="1:7" ht="16.5" customHeight="1">
      <c r="A69" s="41">
        <v>3</v>
      </c>
      <c r="B69" s="11" t="s">
        <v>39</v>
      </c>
      <c r="C69" s="55"/>
      <c r="D69" s="152">
        <f>C69</f>
        <v>0</v>
      </c>
      <c r="E69" s="153"/>
      <c r="F69" s="153"/>
      <c r="G69" s="153"/>
    </row>
    <row r="70" spans="1:7" s="27" customFormat="1" ht="16.5" customHeight="1">
      <c r="A70" s="11">
        <v>6100</v>
      </c>
      <c r="B70" s="11" t="s">
        <v>159</v>
      </c>
      <c r="C70" s="145">
        <f>C71</f>
        <v>131192860</v>
      </c>
      <c r="D70" s="145">
        <f>D71</f>
        <v>131192860</v>
      </c>
      <c r="E70" s="145">
        <f>E71</f>
        <v>131192860</v>
      </c>
      <c r="F70" s="122"/>
      <c r="G70" s="122"/>
    </row>
    <row r="71" spans="1:7" ht="16.5" customHeight="1">
      <c r="A71" s="68">
        <v>6106</v>
      </c>
      <c r="B71" s="69" t="s">
        <v>81</v>
      </c>
      <c r="C71" s="154">
        <v>131192860</v>
      </c>
      <c r="D71" s="154">
        <f>C71</f>
        <v>131192860</v>
      </c>
      <c r="E71" s="154">
        <f>D71</f>
        <v>131192860</v>
      </c>
      <c r="F71" s="153"/>
      <c r="G71" s="153"/>
    </row>
    <row r="72" spans="1:7" ht="16.5" customHeight="1">
      <c r="A72" s="34">
        <v>6400</v>
      </c>
      <c r="B72" s="11" t="s">
        <v>158</v>
      </c>
      <c r="C72" s="145">
        <f>C73</f>
        <v>288633641</v>
      </c>
      <c r="D72" s="145">
        <f>D73</f>
        <v>288633641</v>
      </c>
      <c r="E72" s="145">
        <f>E73</f>
        <v>288633641</v>
      </c>
      <c r="F72" s="153"/>
      <c r="G72" s="153"/>
    </row>
    <row r="73" spans="1:7" ht="16.5" customHeight="1">
      <c r="A73" s="155">
        <v>6449</v>
      </c>
      <c r="B73" s="156" t="s">
        <v>82</v>
      </c>
      <c r="C73" s="157">
        <v>288633641</v>
      </c>
      <c r="D73" s="157">
        <f>C73</f>
        <v>288633641</v>
      </c>
      <c r="E73" s="157">
        <f>D73</f>
        <v>288633641</v>
      </c>
      <c r="F73" s="153"/>
      <c r="G73" s="153"/>
    </row>
    <row r="74" spans="1:7" s="27" customFormat="1" ht="16.5" customHeight="1">
      <c r="A74" s="11">
        <v>6750</v>
      </c>
      <c r="B74" s="11" t="s">
        <v>157</v>
      </c>
      <c r="C74" s="158">
        <f>C75</f>
        <v>0</v>
      </c>
      <c r="D74" s="158">
        <f>D75</f>
        <v>0</v>
      </c>
      <c r="E74" s="158">
        <f>E75</f>
        <v>0</v>
      </c>
      <c r="F74" s="122"/>
      <c r="G74" s="122"/>
    </row>
    <row r="75" spans="1:7" ht="16.5" customHeight="1">
      <c r="A75" s="96">
        <v>6758</v>
      </c>
      <c r="B75" s="108" t="s">
        <v>83</v>
      </c>
      <c r="C75" s="159"/>
      <c r="D75" s="160"/>
      <c r="E75" s="161"/>
      <c r="F75" s="153"/>
      <c r="G75" s="153"/>
    </row>
    <row r="76" spans="1:7" ht="16.5" customHeight="1">
      <c r="A76" s="11">
        <v>7750</v>
      </c>
      <c r="B76" s="11" t="s">
        <v>7</v>
      </c>
      <c r="C76" s="145">
        <f>C77</f>
        <v>0</v>
      </c>
      <c r="D76" s="145">
        <f>D77</f>
        <v>0</v>
      </c>
      <c r="E76" s="145">
        <f>E77</f>
        <v>0</v>
      </c>
      <c r="F76" s="145">
        <f>F77</f>
        <v>0</v>
      </c>
      <c r="G76" s="153"/>
    </row>
    <row r="77" spans="1:7" ht="16.5" customHeight="1">
      <c r="A77" s="149">
        <v>7799</v>
      </c>
      <c r="B77" s="84" t="s">
        <v>80</v>
      </c>
      <c r="C77" s="162"/>
      <c r="D77" s="162">
        <f>C77</f>
        <v>0</v>
      </c>
      <c r="E77" s="162"/>
      <c r="F77" s="162">
        <f>D77</f>
        <v>0</v>
      </c>
      <c r="G77" s="153"/>
    </row>
    <row r="78" spans="1:7" ht="16.5" customHeight="1">
      <c r="A78" s="11"/>
      <c r="B78" s="11" t="s">
        <v>10</v>
      </c>
      <c r="C78" s="163">
        <f>C70+C72+C74+C76</f>
        <v>419826501</v>
      </c>
      <c r="D78" s="163">
        <f>D70+D72+D74+D76</f>
        <v>419826501</v>
      </c>
      <c r="E78" s="163">
        <f>E70+E72+E74+E76</f>
        <v>419826501</v>
      </c>
      <c r="F78" s="163">
        <f>F70+F72+F74+F76</f>
        <v>0</v>
      </c>
      <c r="G78" s="164"/>
    </row>
    <row r="79" spans="1:7" ht="17.25" customHeight="1">
      <c r="A79" s="11">
        <v>4</v>
      </c>
      <c r="B79" s="11" t="s">
        <v>20</v>
      </c>
      <c r="C79" s="123"/>
      <c r="D79" s="123"/>
      <c r="E79" s="153"/>
      <c r="F79" s="153"/>
      <c r="G79" s="153"/>
    </row>
    <row r="80" spans="1:7" ht="17.25" customHeight="1">
      <c r="A80" s="11" t="s">
        <v>2</v>
      </c>
      <c r="B80" s="11" t="s">
        <v>24</v>
      </c>
      <c r="C80" s="61">
        <f>SUM(C81:C88)</f>
        <v>339013986</v>
      </c>
      <c r="D80" s="61">
        <f>SUM(D81:D88)</f>
        <v>339013986</v>
      </c>
      <c r="E80" s="153"/>
      <c r="F80" s="153"/>
      <c r="G80" s="153"/>
    </row>
    <row r="81" spans="1:7" ht="17.25" customHeight="1">
      <c r="A81" s="34">
        <v>1</v>
      </c>
      <c r="B81" s="31" t="s">
        <v>175</v>
      </c>
      <c r="C81" s="58">
        <v>57320300</v>
      </c>
      <c r="D81" s="58">
        <f aca="true" t="shared" si="0" ref="D81:D87">C81</f>
        <v>57320300</v>
      </c>
      <c r="E81" s="153"/>
      <c r="F81" s="153"/>
      <c r="G81" s="153"/>
    </row>
    <row r="82" spans="1:7" ht="17.25" customHeight="1">
      <c r="A82" s="34">
        <v>2</v>
      </c>
      <c r="B82" s="31" t="s">
        <v>167</v>
      </c>
      <c r="C82" s="58">
        <v>3509019</v>
      </c>
      <c r="D82" s="58">
        <f t="shared" si="0"/>
        <v>3509019</v>
      </c>
      <c r="E82" s="153"/>
      <c r="F82" s="153"/>
      <c r="G82" s="153"/>
    </row>
    <row r="83" spans="1:7" ht="17.25" customHeight="1">
      <c r="A83" s="34">
        <v>3</v>
      </c>
      <c r="B83" s="31" t="s">
        <v>168</v>
      </c>
      <c r="C83" s="58">
        <v>30379000</v>
      </c>
      <c r="D83" s="58">
        <f t="shared" si="0"/>
        <v>30379000</v>
      </c>
      <c r="E83" s="153"/>
      <c r="F83" s="153"/>
      <c r="G83" s="153"/>
    </row>
    <row r="84" spans="1:7" ht="17.25" customHeight="1">
      <c r="A84" s="34">
        <v>4</v>
      </c>
      <c r="B84" s="31" t="s">
        <v>169</v>
      </c>
      <c r="C84" s="58">
        <v>110545000</v>
      </c>
      <c r="D84" s="58">
        <f t="shared" si="0"/>
        <v>110545000</v>
      </c>
      <c r="E84" s="153"/>
      <c r="F84" s="153"/>
      <c r="G84" s="153"/>
    </row>
    <row r="85" spans="1:7" ht="17.25" customHeight="1">
      <c r="A85" s="34">
        <v>5</v>
      </c>
      <c r="B85" s="31" t="s">
        <v>170</v>
      </c>
      <c r="C85" s="58">
        <v>5488000</v>
      </c>
      <c r="D85" s="58">
        <f t="shared" si="0"/>
        <v>5488000</v>
      </c>
      <c r="E85" s="153"/>
      <c r="F85" s="153"/>
      <c r="G85" s="153"/>
    </row>
    <row r="86" spans="1:7" ht="17.25" customHeight="1">
      <c r="A86" s="34">
        <v>6</v>
      </c>
      <c r="B86" s="31" t="s">
        <v>25</v>
      </c>
      <c r="C86" s="58">
        <v>43326740</v>
      </c>
      <c r="D86" s="58">
        <f t="shared" si="0"/>
        <v>43326740</v>
      </c>
      <c r="E86" s="153"/>
      <c r="F86" s="153"/>
      <c r="G86" s="153"/>
    </row>
    <row r="87" spans="1:7" ht="17.25" customHeight="1">
      <c r="A87" s="34">
        <v>7</v>
      </c>
      <c r="B87" s="31" t="s">
        <v>22</v>
      </c>
      <c r="C87" s="58">
        <v>23314000</v>
      </c>
      <c r="D87" s="58">
        <f t="shared" si="0"/>
        <v>23314000</v>
      </c>
      <c r="E87" s="153"/>
      <c r="F87" s="153"/>
      <c r="G87" s="153"/>
    </row>
    <row r="88" spans="1:7" ht="19.5" customHeight="1">
      <c r="A88" s="34">
        <v>8</v>
      </c>
      <c r="B88" s="31" t="s">
        <v>188</v>
      </c>
      <c r="C88" s="58">
        <v>65131927</v>
      </c>
      <c r="D88" s="58">
        <f>C88</f>
        <v>65131927</v>
      </c>
      <c r="E88" s="153"/>
      <c r="F88" s="153"/>
      <c r="G88" s="153"/>
    </row>
    <row r="89" spans="1:7" ht="19.5" customHeight="1">
      <c r="A89" s="11" t="s">
        <v>3</v>
      </c>
      <c r="B89" s="10" t="s">
        <v>176</v>
      </c>
      <c r="C89" s="58">
        <f>SUM(C90:C97)</f>
        <v>601450000</v>
      </c>
      <c r="D89" s="58">
        <f>SUM(D90:D97)</f>
        <v>601450000</v>
      </c>
      <c r="E89" s="153"/>
      <c r="F89" s="153"/>
      <c r="G89" s="153"/>
    </row>
    <row r="90" spans="1:7" ht="19.5" customHeight="1">
      <c r="A90" s="34">
        <v>1</v>
      </c>
      <c r="B90" s="31" t="s">
        <v>175</v>
      </c>
      <c r="C90" s="58"/>
      <c r="D90" s="58">
        <f>C90</f>
        <v>0</v>
      </c>
      <c r="E90" s="153"/>
      <c r="F90" s="153"/>
      <c r="G90" s="153"/>
    </row>
    <row r="91" spans="1:7" ht="19.5" customHeight="1">
      <c r="A91" s="34">
        <v>2</v>
      </c>
      <c r="B91" s="31" t="s">
        <v>167</v>
      </c>
      <c r="C91" s="58"/>
      <c r="D91" s="58">
        <f aca="true" t="shared" si="1" ref="D91:D97">C91</f>
        <v>0</v>
      </c>
      <c r="E91" s="153"/>
      <c r="F91" s="153"/>
      <c r="G91" s="153"/>
    </row>
    <row r="92" spans="1:7" ht="19.5" customHeight="1">
      <c r="A92" s="34">
        <v>3</v>
      </c>
      <c r="B92" s="31" t="s">
        <v>168</v>
      </c>
      <c r="C92" s="58"/>
      <c r="D92" s="58">
        <f t="shared" si="1"/>
        <v>0</v>
      </c>
      <c r="E92" s="153"/>
      <c r="F92" s="153"/>
      <c r="G92" s="153"/>
    </row>
    <row r="93" spans="1:7" ht="19.5" customHeight="1">
      <c r="A93" s="34">
        <v>4</v>
      </c>
      <c r="B93" s="31" t="s">
        <v>169</v>
      </c>
      <c r="C93" s="58"/>
      <c r="D93" s="58">
        <f t="shared" si="1"/>
        <v>0</v>
      </c>
      <c r="E93" s="153"/>
      <c r="F93" s="153"/>
      <c r="G93" s="153"/>
    </row>
    <row r="94" spans="1:7" ht="19.5" customHeight="1">
      <c r="A94" s="34">
        <v>5</v>
      </c>
      <c r="B94" s="31" t="s">
        <v>170</v>
      </c>
      <c r="C94" s="58"/>
      <c r="D94" s="58">
        <f t="shared" si="1"/>
        <v>0</v>
      </c>
      <c r="E94" s="153"/>
      <c r="F94" s="153"/>
      <c r="G94" s="153"/>
    </row>
    <row r="95" spans="1:7" ht="19.5" customHeight="1">
      <c r="A95" s="34">
        <v>6</v>
      </c>
      <c r="B95" s="31" t="s">
        <v>25</v>
      </c>
      <c r="C95" s="58"/>
      <c r="D95" s="58">
        <f t="shared" si="1"/>
        <v>0</v>
      </c>
      <c r="E95" s="153"/>
      <c r="F95" s="153"/>
      <c r="G95" s="153"/>
    </row>
    <row r="96" spans="1:7" ht="19.5" customHeight="1">
      <c r="A96" s="34">
        <v>7</v>
      </c>
      <c r="B96" s="31" t="s">
        <v>22</v>
      </c>
      <c r="C96" s="58"/>
      <c r="D96" s="58">
        <f t="shared" si="1"/>
        <v>0</v>
      </c>
      <c r="E96" s="153"/>
      <c r="F96" s="153"/>
      <c r="G96" s="153"/>
    </row>
    <row r="97" spans="1:7" ht="19.5" customHeight="1">
      <c r="A97" s="34">
        <v>8</v>
      </c>
      <c r="B97" s="31" t="s">
        <v>188</v>
      </c>
      <c r="C97" s="58">
        <v>601450000</v>
      </c>
      <c r="D97" s="58">
        <f t="shared" si="1"/>
        <v>601450000</v>
      </c>
      <c r="E97" s="153"/>
      <c r="F97" s="153"/>
      <c r="G97" s="153"/>
    </row>
    <row r="98" spans="1:7" ht="19.5" customHeight="1">
      <c r="A98" s="11" t="s">
        <v>3</v>
      </c>
      <c r="B98" s="10" t="s">
        <v>18</v>
      </c>
      <c r="C98" s="58">
        <f>SUM(C99:C106)</f>
        <v>656202869</v>
      </c>
      <c r="D98" s="58">
        <f>SUM(D99:D106)</f>
        <v>656202869</v>
      </c>
      <c r="E98" s="153"/>
      <c r="F98" s="153"/>
      <c r="G98" s="153"/>
    </row>
    <row r="99" spans="1:7" ht="19.5" customHeight="1">
      <c r="A99" s="34">
        <v>1</v>
      </c>
      <c r="B99" s="31" t="s">
        <v>175</v>
      </c>
      <c r="C99" s="58">
        <v>35340000</v>
      </c>
      <c r="D99" s="58">
        <f>C99</f>
        <v>35340000</v>
      </c>
      <c r="E99" s="153"/>
      <c r="F99" s="153"/>
      <c r="G99" s="153"/>
    </row>
    <row r="100" spans="1:7" ht="19.5" customHeight="1">
      <c r="A100" s="34">
        <v>2</v>
      </c>
      <c r="B100" s="31" t="s">
        <v>167</v>
      </c>
      <c r="C100" s="58"/>
      <c r="D100" s="58">
        <f aca="true" t="shared" si="2" ref="D100:D106">C100</f>
        <v>0</v>
      </c>
      <c r="E100" s="153"/>
      <c r="F100" s="153"/>
      <c r="G100" s="153"/>
    </row>
    <row r="101" spans="1:7" ht="19.5" customHeight="1">
      <c r="A101" s="34">
        <v>3</v>
      </c>
      <c r="B101" s="31" t="s">
        <v>168</v>
      </c>
      <c r="C101" s="58"/>
      <c r="D101" s="58">
        <f t="shared" si="2"/>
        <v>0</v>
      </c>
      <c r="E101" s="153"/>
      <c r="F101" s="153"/>
      <c r="G101" s="153"/>
    </row>
    <row r="102" spans="1:7" ht="19.5" customHeight="1">
      <c r="A102" s="34">
        <v>4</v>
      </c>
      <c r="B102" s="31" t="s">
        <v>169</v>
      </c>
      <c r="C102" s="58">
        <v>43500000</v>
      </c>
      <c r="D102" s="58">
        <f t="shared" si="2"/>
        <v>43500000</v>
      </c>
      <c r="E102" s="153"/>
      <c r="F102" s="153"/>
      <c r="G102" s="153"/>
    </row>
    <row r="103" spans="1:7" ht="19.5" customHeight="1">
      <c r="A103" s="34">
        <v>5</v>
      </c>
      <c r="B103" s="31" t="s">
        <v>170</v>
      </c>
      <c r="C103" s="58"/>
      <c r="D103" s="58">
        <f t="shared" si="2"/>
        <v>0</v>
      </c>
      <c r="E103" s="153"/>
      <c r="F103" s="153"/>
      <c r="G103" s="153"/>
    </row>
    <row r="104" spans="1:7" ht="19.5" customHeight="1">
      <c r="A104" s="34">
        <v>6</v>
      </c>
      <c r="B104" s="31" t="s">
        <v>25</v>
      </c>
      <c r="C104" s="58">
        <v>11320000</v>
      </c>
      <c r="D104" s="58">
        <f t="shared" si="2"/>
        <v>11320000</v>
      </c>
      <c r="E104" s="153"/>
      <c r="F104" s="153"/>
      <c r="G104" s="153"/>
    </row>
    <row r="105" spans="1:7" ht="19.5" customHeight="1">
      <c r="A105" s="34">
        <v>7</v>
      </c>
      <c r="B105" s="31" t="s">
        <v>22</v>
      </c>
      <c r="C105" s="58"/>
      <c r="D105" s="58">
        <f t="shared" si="2"/>
        <v>0</v>
      </c>
      <c r="E105" s="153"/>
      <c r="F105" s="153"/>
      <c r="G105" s="153"/>
    </row>
    <row r="106" spans="1:7" ht="17.25">
      <c r="A106" s="34">
        <v>8</v>
      </c>
      <c r="B106" s="31" t="s">
        <v>188</v>
      </c>
      <c r="C106" s="32">
        <v>566042869</v>
      </c>
      <c r="D106" s="58">
        <f t="shared" si="2"/>
        <v>566042869</v>
      </c>
      <c r="E106" s="7"/>
      <c r="F106" s="7"/>
      <c r="G106" s="7"/>
    </row>
    <row r="107" spans="1:7" ht="15.75">
      <c r="A107" s="11" t="s">
        <v>3</v>
      </c>
      <c r="B107" s="10" t="s">
        <v>189</v>
      </c>
      <c r="C107" s="32">
        <f>SUM(C108:C115)</f>
        <v>284261117</v>
      </c>
      <c r="D107" s="31">
        <f>SUM(D108:D115)</f>
        <v>284261117</v>
      </c>
      <c r="E107" s="7"/>
      <c r="F107" s="7"/>
      <c r="G107" s="7"/>
    </row>
    <row r="108" spans="1:7" ht="15.75">
      <c r="A108" s="34">
        <v>1</v>
      </c>
      <c r="B108" s="31" t="s">
        <v>175</v>
      </c>
      <c r="C108" s="32">
        <f>C81+C90-C99</f>
        <v>21980300</v>
      </c>
      <c r="D108" s="167">
        <f>C108</f>
        <v>21980300</v>
      </c>
      <c r="E108" s="7"/>
      <c r="F108" s="7"/>
      <c r="G108" s="7"/>
    </row>
    <row r="109" spans="1:7" ht="15.75">
      <c r="A109" s="34">
        <v>2</v>
      </c>
      <c r="B109" s="31" t="s">
        <v>167</v>
      </c>
      <c r="C109" s="32">
        <f aca="true" t="shared" si="3" ref="C109:C114">C82+C91-C100</f>
        <v>3509019</v>
      </c>
      <c r="D109" s="167">
        <f aca="true" t="shared" si="4" ref="D109:D114">C109</f>
        <v>3509019</v>
      </c>
      <c r="E109" s="7"/>
      <c r="F109" s="7"/>
      <c r="G109" s="7"/>
    </row>
    <row r="110" spans="1:7" ht="15.75">
      <c r="A110" s="34">
        <v>3</v>
      </c>
      <c r="B110" s="31" t="s">
        <v>168</v>
      </c>
      <c r="C110" s="32">
        <f t="shared" si="3"/>
        <v>30379000</v>
      </c>
      <c r="D110" s="167">
        <f t="shared" si="4"/>
        <v>30379000</v>
      </c>
      <c r="E110" s="7"/>
      <c r="F110" s="7"/>
      <c r="G110" s="7"/>
    </row>
    <row r="111" spans="1:7" ht="15.75">
      <c r="A111" s="34">
        <v>4</v>
      </c>
      <c r="B111" s="31" t="s">
        <v>169</v>
      </c>
      <c r="C111" s="32">
        <f t="shared" si="3"/>
        <v>67045000</v>
      </c>
      <c r="D111" s="167">
        <f t="shared" si="4"/>
        <v>67045000</v>
      </c>
      <c r="E111" s="7"/>
      <c r="F111" s="7"/>
      <c r="G111" s="7"/>
    </row>
    <row r="112" spans="1:7" ht="15.75">
      <c r="A112" s="34">
        <v>5</v>
      </c>
      <c r="B112" s="31" t="s">
        <v>170</v>
      </c>
      <c r="C112" s="32">
        <f t="shared" si="3"/>
        <v>5488000</v>
      </c>
      <c r="D112" s="167">
        <f t="shared" si="4"/>
        <v>5488000</v>
      </c>
      <c r="E112" s="7"/>
      <c r="F112" s="7"/>
      <c r="G112" s="7"/>
    </row>
    <row r="113" spans="1:7" ht="15.75">
      <c r="A113" s="34">
        <v>6</v>
      </c>
      <c r="B113" s="31" t="s">
        <v>25</v>
      </c>
      <c r="C113" s="32">
        <f t="shared" si="3"/>
        <v>32006740</v>
      </c>
      <c r="D113" s="167">
        <f t="shared" si="4"/>
        <v>32006740</v>
      </c>
      <c r="E113" s="7"/>
      <c r="F113" s="7"/>
      <c r="G113" s="7"/>
    </row>
    <row r="114" spans="1:7" ht="15.75">
      <c r="A114" s="34">
        <v>7</v>
      </c>
      <c r="B114" s="31" t="s">
        <v>22</v>
      </c>
      <c r="C114" s="32">
        <f t="shared" si="3"/>
        <v>23314000</v>
      </c>
      <c r="D114" s="167">
        <f t="shared" si="4"/>
        <v>23314000</v>
      </c>
      <c r="E114" s="7"/>
      <c r="F114" s="7"/>
      <c r="G114" s="7"/>
    </row>
    <row r="115" spans="1:7" ht="15.75">
      <c r="A115" s="34">
        <v>8</v>
      </c>
      <c r="B115" s="31" t="s">
        <v>188</v>
      </c>
      <c r="C115" s="32">
        <f>C88+C97-C106</f>
        <v>100539058</v>
      </c>
      <c r="D115" s="32">
        <f>D88+D97-D106</f>
        <v>100539058</v>
      </c>
      <c r="E115" s="7"/>
      <c r="F115" s="7"/>
      <c r="G115" s="7"/>
    </row>
    <row r="116" spans="1:2" ht="15.75">
      <c r="A116" s="165"/>
      <c r="B116" s="166"/>
    </row>
    <row r="117" spans="2:6" ht="15.75">
      <c r="B117" s="19"/>
      <c r="D117" s="56" t="s">
        <v>178</v>
      </c>
      <c r="E117" s="57"/>
      <c r="F117" s="19"/>
    </row>
    <row r="118" spans="2:6" ht="15.75">
      <c r="B118" s="19"/>
      <c r="D118" s="185" t="s">
        <v>8</v>
      </c>
      <c r="E118" s="185"/>
      <c r="F118" s="185"/>
    </row>
    <row r="119" spans="2:6" ht="15.75">
      <c r="B119" s="19"/>
      <c r="D119" s="19"/>
      <c r="E119" s="19"/>
      <c r="F119" s="19"/>
    </row>
    <row r="120" spans="2:6" ht="15.75">
      <c r="B120" s="19"/>
      <c r="D120" s="19"/>
      <c r="E120" s="19"/>
      <c r="F120" s="19"/>
    </row>
    <row r="121" spans="2:6" ht="15.75">
      <c r="B121" s="19"/>
      <c r="D121" s="19"/>
      <c r="E121" s="19"/>
      <c r="F121" s="19"/>
    </row>
    <row r="122" spans="2:6" ht="15.75">
      <c r="B122" s="19"/>
      <c r="D122" s="19"/>
      <c r="E122" s="19"/>
      <c r="F122" s="19"/>
    </row>
    <row r="123" spans="2:6" ht="15.75">
      <c r="B123" s="19"/>
      <c r="D123" s="19"/>
      <c r="E123" s="19"/>
      <c r="F123" s="19"/>
    </row>
    <row r="124" spans="2:6" ht="19.5">
      <c r="B124" s="19"/>
      <c r="D124" s="19"/>
      <c r="E124" s="67" t="s">
        <v>187</v>
      </c>
      <c r="F124" s="19"/>
    </row>
  </sheetData>
  <sheetProtection/>
  <mergeCells count="10">
    <mergeCell ref="D118:F118"/>
    <mergeCell ref="B2:G2"/>
    <mergeCell ref="A7:G7"/>
    <mergeCell ref="A8:G8"/>
    <mergeCell ref="A9:F9"/>
    <mergeCell ref="A11:A12"/>
    <mergeCell ref="B11:B12"/>
    <mergeCell ref="C11:C12"/>
    <mergeCell ref="D11:D12"/>
    <mergeCell ref="E11:G11"/>
  </mergeCells>
  <printOptions/>
  <pageMargins left="0.15748031496062992" right="0.11811023622047245" top="0.49" bottom="0.2362204724409449" header="0.1968503937007874" footer="0.1574803149606299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4"/>
  <sheetViews>
    <sheetView zoomScalePageLayoutView="0" workbookViewId="0" topLeftCell="A112">
      <selection activeCell="B122" sqref="B122"/>
    </sheetView>
  </sheetViews>
  <sheetFormatPr defaultColWidth="9.140625" defaultRowHeight="12.75"/>
  <cols>
    <col min="1" max="1" width="6.28125" style="18" customWidth="1"/>
    <col min="2" max="2" width="38.421875" style="18" customWidth="1"/>
    <col min="3" max="4" width="15.7109375" style="18" customWidth="1"/>
    <col min="5" max="5" width="15.57421875" style="18" customWidth="1"/>
    <col min="6" max="6" width="14.28125" style="18" customWidth="1"/>
    <col min="7" max="7" width="15.421875" style="18" customWidth="1"/>
    <col min="8" max="8" width="8.7109375" style="18" customWidth="1"/>
    <col min="9" max="9" width="14.8515625" style="18" customWidth="1"/>
    <col min="10" max="16384" width="9.140625" style="18" customWidth="1"/>
  </cols>
  <sheetData>
    <row r="2" spans="2:7" ht="12.75">
      <c r="B2" s="186" t="s">
        <v>40</v>
      </c>
      <c r="C2" s="186"/>
      <c r="D2" s="186"/>
      <c r="E2" s="186"/>
      <c r="F2" s="186"/>
      <c r="G2" s="186"/>
    </row>
    <row r="3" ht="12.75">
      <c r="B3" s="27"/>
    </row>
    <row r="4" spans="1:4" ht="15.75">
      <c r="A4" s="26" t="s">
        <v>84</v>
      </c>
      <c r="B4" s="26"/>
      <c r="C4" s="26"/>
      <c r="D4" s="27"/>
    </row>
    <row r="5" spans="1:4" ht="15.75">
      <c r="A5" s="26" t="s">
        <v>50</v>
      </c>
      <c r="B5" s="26"/>
      <c r="C5" s="26"/>
      <c r="D5" s="27"/>
    </row>
    <row r="6" ht="12.75">
      <c r="A6" s="27"/>
    </row>
    <row r="7" spans="1:7" ht="18.75">
      <c r="A7" s="187" t="s">
        <v>47</v>
      </c>
      <c r="B7" s="187"/>
      <c r="C7" s="187"/>
      <c r="D7" s="187"/>
      <c r="E7" s="187"/>
      <c r="F7" s="187"/>
      <c r="G7" s="187"/>
    </row>
    <row r="8" spans="1:7" ht="18.75">
      <c r="A8" s="187" t="s">
        <v>193</v>
      </c>
      <c r="B8" s="187"/>
      <c r="C8" s="187"/>
      <c r="D8" s="187"/>
      <c r="E8" s="187"/>
      <c r="F8" s="187"/>
      <c r="G8" s="187"/>
    </row>
    <row r="9" spans="1:6" ht="18" customHeight="1">
      <c r="A9" s="188" t="s">
        <v>30</v>
      </c>
      <c r="B9" s="188"/>
      <c r="C9" s="188"/>
      <c r="D9" s="188"/>
      <c r="E9" s="188"/>
      <c r="F9" s="188"/>
    </row>
    <row r="10" spans="1:4" ht="15.75">
      <c r="A10" s="27"/>
      <c r="B10" s="26"/>
      <c r="C10" s="26"/>
      <c r="D10" s="28" t="s">
        <v>29</v>
      </c>
    </row>
    <row r="11" spans="1:7" ht="33" customHeight="1">
      <c r="A11" s="189" t="s">
        <v>0</v>
      </c>
      <c r="B11" s="191" t="s">
        <v>28</v>
      </c>
      <c r="C11" s="193" t="s">
        <v>9</v>
      </c>
      <c r="D11" s="193" t="s">
        <v>41</v>
      </c>
      <c r="E11" s="195" t="s">
        <v>42</v>
      </c>
      <c r="F11" s="195"/>
      <c r="G11" s="195"/>
    </row>
    <row r="12" spans="1:7" ht="45.75" customHeight="1">
      <c r="A12" s="190"/>
      <c r="B12" s="192"/>
      <c r="C12" s="194"/>
      <c r="D12" s="194"/>
      <c r="E12" s="5" t="s">
        <v>43</v>
      </c>
      <c r="F12" s="4" t="s">
        <v>44</v>
      </c>
      <c r="G12" s="4" t="s">
        <v>45</v>
      </c>
    </row>
    <row r="13" spans="1:7" ht="16.5" customHeight="1">
      <c r="A13" s="5" t="s">
        <v>3</v>
      </c>
      <c r="B13" s="12" t="s">
        <v>4</v>
      </c>
      <c r="C13" s="10"/>
      <c r="D13" s="7"/>
      <c r="E13" s="37"/>
      <c r="F13" s="37"/>
      <c r="G13" s="7"/>
    </row>
    <row r="14" spans="1:7" ht="16.5" customHeight="1">
      <c r="A14" s="5">
        <v>3</v>
      </c>
      <c r="B14" s="12" t="s">
        <v>32</v>
      </c>
      <c r="C14" s="10"/>
      <c r="D14" s="7"/>
      <c r="E14" s="7"/>
      <c r="F14" s="7"/>
      <c r="G14" s="7"/>
    </row>
    <row r="15" spans="1:9" ht="16.5" customHeight="1">
      <c r="A15" s="5">
        <v>3.1</v>
      </c>
      <c r="B15" s="12" t="s">
        <v>33</v>
      </c>
      <c r="C15" s="61">
        <f>SUM(C16:C17)</f>
        <v>672748700</v>
      </c>
      <c r="D15" s="61">
        <f>SUM(D16:D17)</f>
        <v>672748700</v>
      </c>
      <c r="E15" s="61">
        <f>SUM(E16:E17)</f>
        <v>672748700</v>
      </c>
      <c r="F15" s="54">
        <f>SUM(F16:F17)</f>
        <v>0</v>
      </c>
      <c r="G15" s="54">
        <f>SUM(G16:G17)</f>
        <v>0</v>
      </c>
      <c r="I15" s="18">
        <f>D15/2</f>
        <v>336374350</v>
      </c>
    </row>
    <row r="16" spans="1:9" ht="16.5" customHeight="1">
      <c r="A16" s="68">
        <v>6001</v>
      </c>
      <c r="B16" s="69" t="s">
        <v>51</v>
      </c>
      <c r="C16" s="70">
        <v>330213000</v>
      </c>
      <c r="D16" s="70">
        <v>330213000</v>
      </c>
      <c r="E16" s="70">
        <f>D16</f>
        <v>330213000</v>
      </c>
      <c r="F16" s="70"/>
      <c r="G16" s="70"/>
      <c r="I16" s="18">
        <f aca="true" t="shared" si="0" ref="I16:I28">D16/2</f>
        <v>165106500</v>
      </c>
    </row>
    <row r="17" spans="1:9" ht="16.5" customHeight="1">
      <c r="A17" s="71">
        <v>6003</v>
      </c>
      <c r="B17" s="72" t="s">
        <v>52</v>
      </c>
      <c r="C17" s="73">
        <v>342535700</v>
      </c>
      <c r="D17" s="73">
        <v>342535700</v>
      </c>
      <c r="E17" s="73">
        <f>D17</f>
        <v>342535700</v>
      </c>
      <c r="F17" s="73"/>
      <c r="G17" s="73"/>
      <c r="I17" s="18">
        <f t="shared" si="0"/>
        <v>171267850</v>
      </c>
    </row>
    <row r="18" spans="1:9" ht="16.5" customHeight="1">
      <c r="A18" s="34">
        <v>6100</v>
      </c>
      <c r="B18" s="11" t="s">
        <v>160</v>
      </c>
      <c r="C18" s="74">
        <f>SUM(C19:C23)</f>
        <v>306774664</v>
      </c>
      <c r="D18" s="74">
        <f>SUM(D19:D23)</f>
        <v>306774664</v>
      </c>
      <c r="E18" s="74">
        <f>SUM(E19:E23)</f>
        <v>306774664</v>
      </c>
      <c r="F18" s="74">
        <f>SUM(F19:F23)</f>
        <v>0</v>
      </c>
      <c r="G18" s="75">
        <f>SUM(G19:G23)</f>
        <v>0</v>
      </c>
      <c r="I18" s="18">
        <f t="shared" si="0"/>
        <v>153387332</v>
      </c>
    </row>
    <row r="19" spans="1:9" ht="16.5" customHeight="1">
      <c r="A19" s="71">
        <v>6101</v>
      </c>
      <c r="B19" s="72" t="s">
        <v>53</v>
      </c>
      <c r="C19" s="73">
        <v>15990000</v>
      </c>
      <c r="D19" s="73">
        <v>15990000</v>
      </c>
      <c r="E19" s="73">
        <f>D19</f>
        <v>15990000</v>
      </c>
      <c r="F19" s="73"/>
      <c r="G19" s="73"/>
      <c r="I19" s="18">
        <f t="shared" si="0"/>
        <v>7995000</v>
      </c>
    </row>
    <row r="20" spans="1:9" ht="16.5" customHeight="1">
      <c r="A20" s="71">
        <v>6112</v>
      </c>
      <c r="B20" s="72" t="s">
        <v>54</v>
      </c>
      <c r="C20" s="73">
        <v>197054013</v>
      </c>
      <c r="D20" s="73">
        <v>197054013</v>
      </c>
      <c r="E20" s="73">
        <f>D20</f>
        <v>197054013</v>
      </c>
      <c r="F20" s="73"/>
      <c r="G20" s="73"/>
      <c r="I20" s="18">
        <f t="shared" si="0"/>
        <v>98527006.5</v>
      </c>
    </row>
    <row r="21" spans="1:9" ht="16.5" customHeight="1">
      <c r="A21" s="71">
        <v>6113</v>
      </c>
      <c r="B21" s="72" t="s">
        <v>55</v>
      </c>
      <c r="C21" s="73">
        <v>1170000</v>
      </c>
      <c r="D21" s="73">
        <v>1170000</v>
      </c>
      <c r="E21" s="73">
        <f>D21</f>
        <v>1170000</v>
      </c>
      <c r="F21" s="73"/>
      <c r="G21" s="73"/>
      <c r="I21" s="18">
        <f t="shared" si="0"/>
        <v>585000</v>
      </c>
    </row>
    <row r="22" spans="1:9" ht="16.5" customHeight="1">
      <c r="A22" s="71">
        <v>6115</v>
      </c>
      <c r="B22" s="72" t="s">
        <v>56</v>
      </c>
      <c r="C22" s="73">
        <v>92560651</v>
      </c>
      <c r="D22" s="73">
        <v>92560651</v>
      </c>
      <c r="E22" s="73">
        <f>D22</f>
        <v>92560651</v>
      </c>
      <c r="F22" s="73"/>
      <c r="G22" s="73"/>
      <c r="I22" s="18">
        <f t="shared" si="0"/>
        <v>46280325.5</v>
      </c>
    </row>
    <row r="23" spans="1:9" ht="16.5" customHeight="1">
      <c r="A23" s="71"/>
      <c r="B23" s="72"/>
      <c r="C23" s="73"/>
      <c r="D23" s="73"/>
      <c r="E23" s="73"/>
      <c r="F23" s="73"/>
      <c r="G23" s="73"/>
      <c r="I23" s="18">
        <f t="shared" si="0"/>
        <v>0</v>
      </c>
    </row>
    <row r="24" spans="1:9" ht="16.5" customHeight="1">
      <c r="A24" s="11">
        <v>6300</v>
      </c>
      <c r="B24" s="11" t="s">
        <v>161</v>
      </c>
      <c r="C24" s="74">
        <f>SUM(C25:C28)</f>
        <v>183351944</v>
      </c>
      <c r="D24" s="74">
        <f>SUM(D25:D28)</f>
        <v>183351944</v>
      </c>
      <c r="E24" s="74">
        <f>SUM(E25:E28)</f>
        <v>183351944</v>
      </c>
      <c r="F24" s="74">
        <f>SUM(F25:F28)</f>
        <v>0</v>
      </c>
      <c r="G24" s="75">
        <f>SUM(G25:G28)</f>
        <v>0</v>
      </c>
      <c r="I24" s="18">
        <f t="shared" si="0"/>
        <v>91675972</v>
      </c>
    </row>
    <row r="25" spans="1:9" ht="16.5" customHeight="1">
      <c r="A25" s="71">
        <v>6301</v>
      </c>
      <c r="B25" s="72" t="s">
        <v>57</v>
      </c>
      <c r="C25" s="73">
        <v>136740494</v>
      </c>
      <c r="D25" s="73">
        <v>136740494</v>
      </c>
      <c r="E25" s="73">
        <f>D25</f>
        <v>136740494</v>
      </c>
      <c r="F25" s="73"/>
      <c r="G25" s="73"/>
      <c r="I25" s="18">
        <f t="shared" si="0"/>
        <v>68370247</v>
      </c>
    </row>
    <row r="26" spans="1:9" ht="16.5" customHeight="1">
      <c r="A26" s="71">
        <v>6302</v>
      </c>
      <c r="B26" s="72" t="s">
        <v>58</v>
      </c>
      <c r="C26" s="73">
        <v>23441227</v>
      </c>
      <c r="D26" s="73">
        <v>23441227</v>
      </c>
      <c r="E26" s="73">
        <f>D26</f>
        <v>23441227</v>
      </c>
      <c r="F26" s="73"/>
      <c r="G26" s="73"/>
      <c r="I26" s="18">
        <f t="shared" si="0"/>
        <v>11720613.5</v>
      </c>
    </row>
    <row r="27" spans="1:9" ht="16.5" customHeight="1">
      <c r="A27" s="71">
        <v>6303</v>
      </c>
      <c r="B27" s="72" t="s">
        <v>59</v>
      </c>
      <c r="C27" s="73">
        <v>15627486</v>
      </c>
      <c r="D27" s="73">
        <v>15627486</v>
      </c>
      <c r="E27" s="73">
        <f>D27</f>
        <v>15627486</v>
      </c>
      <c r="F27" s="73"/>
      <c r="G27" s="73"/>
      <c r="I27" s="18">
        <f t="shared" si="0"/>
        <v>7813743</v>
      </c>
    </row>
    <row r="28" spans="1:9" ht="16.5" customHeight="1">
      <c r="A28" s="71">
        <v>6304</v>
      </c>
      <c r="B28" s="72" t="s">
        <v>60</v>
      </c>
      <c r="C28" s="73">
        <v>7542737</v>
      </c>
      <c r="D28" s="73">
        <v>7542737</v>
      </c>
      <c r="E28" s="73">
        <f>D28</f>
        <v>7542737</v>
      </c>
      <c r="F28" s="73"/>
      <c r="G28" s="73"/>
      <c r="I28" s="18">
        <f t="shared" si="0"/>
        <v>3771368.5</v>
      </c>
    </row>
    <row r="29" spans="1:7" ht="16.5" customHeight="1">
      <c r="A29" s="11">
        <v>6400</v>
      </c>
      <c r="B29" s="11" t="s">
        <v>159</v>
      </c>
      <c r="C29" s="74">
        <f>SUM(C30:C31)</f>
        <v>0</v>
      </c>
      <c r="D29" s="74">
        <f>SUM(D30:D31)</f>
        <v>0</v>
      </c>
      <c r="E29" s="74">
        <f>SUM(E30:E31)</f>
        <v>0</v>
      </c>
      <c r="F29" s="74">
        <f>SUM(F30:F31)</f>
        <v>0</v>
      </c>
      <c r="G29" s="75">
        <f>SUM(G30:G31)</f>
        <v>0</v>
      </c>
    </row>
    <row r="30" spans="1:7" ht="16.5" customHeight="1">
      <c r="A30" s="76">
        <v>6404</v>
      </c>
      <c r="B30" s="72" t="s">
        <v>61</v>
      </c>
      <c r="C30" s="77"/>
      <c r="D30" s="77"/>
      <c r="E30" s="77">
        <f>D30</f>
        <v>0</v>
      </c>
      <c r="F30" s="77"/>
      <c r="G30" s="77"/>
    </row>
    <row r="31" spans="1:7" ht="16.5" customHeight="1">
      <c r="A31" s="76">
        <v>6449</v>
      </c>
      <c r="B31" s="78" t="s">
        <v>62</v>
      </c>
      <c r="C31" s="77"/>
      <c r="D31" s="77"/>
      <c r="E31" s="77">
        <f>D31</f>
        <v>0</v>
      </c>
      <c r="F31" s="77"/>
      <c r="G31" s="77"/>
    </row>
    <row r="32" spans="1:7" ht="16.5" customHeight="1">
      <c r="A32" s="11">
        <v>6500</v>
      </c>
      <c r="B32" s="11" t="s">
        <v>162</v>
      </c>
      <c r="C32" s="74">
        <f>SUM(C33:C34)</f>
        <v>54251753</v>
      </c>
      <c r="D32" s="74">
        <f>SUM(D33:D34)</f>
        <v>54251753</v>
      </c>
      <c r="E32" s="74">
        <f>SUM(E33:E34)</f>
        <v>0</v>
      </c>
      <c r="F32" s="74">
        <f>SUM(F33:F34)</f>
        <v>54251753</v>
      </c>
      <c r="G32" s="75">
        <f>SUM(G33:G34)</f>
        <v>0</v>
      </c>
    </row>
    <row r="33" spans="1:7" ht="16.5" customHeight="1">
      <c r="A33" s="79">
        <v>6501</v>
      </c>
      <c r="B33" s="72" t="s">
        <v>63</v>
      </c>
      <c r="C33" s="73">
        <v>54251753</v>
      </c>
      <c r="D33" s="73">
        <v>54251753</v>
      </c>
      <c r="E33" s="73"/>
      <c r="F33" s="73">
        <f>D33</f>
        <v>54251753</v>
      </c>
      <c r="G33" s="73"/>
    </row>
    <row r="34" spans="1:7" ht="16.5" customHeight="1">
      <c r="A34" s="79">
        <v>6504</v>
      </c>
      <c r="B34" s="72" t="s">
        <v>64</v>
      </c>
      <c r="C34" s="73"/>
      <c r="D34" s="73"/>
      <c r="E34" s="73"/>
      <c r="F34" s="73">
        <f>D34</f>
        <v>0</v>
      </c>
      <c r="G34" s="73"/>
    </row>
    <row r="35" spans="1:7" ht="16.5" customHeight="1">
      <c r="A35" s="11">
        <v>6550</v>
      </c>
      <c r="B35" s="11" t="s">
        <v>163</v>
      </c>
      <c r="C35" s="74">
        <f>SUM(C36:C38)</f>
        <v>35755800</v>
      </c>
      <c r="D35" s="74">
        <f>SUM(D36:D38)</f>
        <v>35755800</v>
      </c>
      <c r="E35" s="74">
        <f>SUM(E36:E38)</f>
        <v>0</v>
      </c>
      <c r="F35" s="74">
        <f>SUM(F36:F38)</f>
        <v>35755800</v>
      </c>
      <c r="G35" s="75">
        <f>SUM(G36:G38)</f>
        <v>0</v>
      </c>
    </row>
    <row r="36" spans="1:7" ht="16.5" customHeight="1">
      <c r="A36" s="80">
        <v>6551</v>
      </c>
      <c r="B36" s="81" t="s">
        <v>65</v>
      </c>
      <c r="C36" s="82">
        <v>7958000</v>
      </c>
      <c r="D36" s="82">
        <v>7958000</v>
      </c>
      <c r="E36" s="82"/>
      <c r="F36" s="82">
        <f>D36</f>
        <v>7958000</v>
      </c>
      <c r="G36" s="82"/>
    </row>
    <row r="37" spans="1:7" ht="16.5" customHeight="1">
      <c r="A37" s="80">
        <v>6552</v>
      </c>
      <c r="B37" s="81" t="s">
        <v>66</v>
      </c>
      <c r="C37" s="82"/>
      <c r="D37" s="82"/>
      <c r="E37" s="82"/>
      <c r="F37" s="82">
        <f>D37</f>
        <v>0</v>
      </c>
      <c r="G37" s="82"/>
    </row>
    <row r="38" spans="1:7" ht="16.5" customHeight="1">
      <c r="A38" s="83">
        <v>6599</v>
      </c>
      <c r="B38" s="84" t="s">
        <v>67</v>
      </c>
      <c r="C38" s="85">
        <v>27797800</v>
      </c>
      <c r="D38" s="85">
        <v>27797800</v>
      </c>
      <c r="E38" s="85"/>
      <c r="F38" s="82">
        <f>D38</f>
        <v>27797800</v>
      </c>
      <c r="G38" s="85"/>
    </row>
    <row r="39" spans="1:7" ht="16.5" customHeight="1">
      <c r="A39" s="11">
        <v>6600</v>
      </c>
      <c r="B39" s="11" t="s">
        <v>164</v>
      </c>
      <c r="C39" s="74">
        <f>SUM(C40:C44)</f>
        <v>2800993</v>
      </c>
      <c r="D39" s="74">
        <f>SUM(D40:D44)</f>
        <v>2800993</v>
      </c>
      <c r="E39" s="74">
        <f>SUM(E40:E44)</f>
        <v>0</v>
      </c>
      <c r="F39" s="74">
        <f>SUM(F40:F44)</f>
        <v>2800993</v>
      </c>
      <c r="G39" s="74">
        <f>SUM(G40:G44)</f>
        <v>0</v>
      </c>
    </row>
    <row r="40" spans="1:7" ht="16.5" customHeight="1">
      <c r="A40" s="86">
        <v>6601</v>
      </c>
      <c r="B40" s="87" t="s">
        <v>68</v>
      </c>
      <c r="C40" s="88">
        <v>214993</v>
      </c>
      <c r="D40" s="88">
        <v>214993</v>
      </c>
      <c r="E40" s="88"/>
      <c r="F40" s="89">
        <f>D40</f>
        <v>214993</v>
      </c>
      <c r="G40" s="88"/>
    </row>
    <row r="41" spans="1:7" ht="16.5" customHeight="1">
      <c r="A41" s="90">
        <v>6612</v>
      </c>
      <c r="B41" s="91" t="s">
        <v>69</v>
      </c>
      <c r="C41" s="92"/>
      <c r="D41" s="92"/>
      <c r="E41" s="92"/>
      <c r="F41" s="77">
        <f>D41</f>
        <v>0</v>
      </c>
      <c r="G41" s="92"/>
    </row>
    <row r="42" spans="1:7" ht="16.5" customHeight="1">
      <c r="A42" s="93">
        <v>6617</v>
      </c>
      <c r="B42" s="94" t="s">
        <v>70</v>
      </c>
      <c r="C42" s="92">
        <v>1386000</v>
      </c>
      <c r="D42" s="92">
        <v>1386000</v>
      </c>
      <c r="E42" s="95"/>
      <c r="F42" s="77">
        <f>D42</f>
        <v>1386000</v>
      </c>
      <c r="G42" s="95"/>
    </row>
    <row r="43" spans="1:7" ht="16.5" customHeight="1">
      <c r="A43" s="96">
        <v>6618</v>
      </c>
      <c r="B43" s="97" t="s">
        <v>71</v>
      </c>
      <c r="C43" s="77">
        <v>1200000</v>
      </c>
      <c r="D43" s="77">
        <v>1200000</v>
      </c>
      <c r="E43" s="77"/>
      <c r="F43" s="77">
        <f>D43</f>
        <v>1200000</v>
      </c>
      <c r="G43" s="77"/>
    </row>
    <row r="44" spans="1:7" ht="16.5" customHeight="1">
      <c r="A44" s="98">
        <v>6657</v>
      </c>
      <c r="B44" s="99" t="s">
        <v>179</v>
      </c>
      <c r="C44" s="100"/>
      <c r="D44" s="100"/>
      <c r="E44" s="100"/>
      <c r="F44" s="101">
        <f>D44</f>
        <v>0</v>
      </c>
      <c r="G44" s="102"/>
    </row>
    <row r="45" spans="1:7" ht="16.5" customHeight="1">
      <c r="A45" s="11">
        <v>6700</v>
      </c>
      <c r="B45" s="11" t="s">
        <v>165</v>
      </c>
      <c r="C45" s="74">
        <f>SUM(C46:C49)</f>
        <v>4320000</v>
      </c>
      <c r="D45" s="74">
        <f>SUM(D46:D49)</f>
        <v>4320000</v>
      </c>
      <c r="E45" s="74">
        <f>SUM(E46:E49)</f>
        <v>0</v>
      </c>
      <c r="F45" s="74">
        <f>SUM(F46:F49)</f>
        <v>4320000</v>
      </c>
      <c r="G45" s="74">
        <f>SUM(G46:G49)</f>
        <v>0</v>
      </c>
    </row>
    <row r="46" spans="1:7" ht="16.5" customHeight="1">
      <c r="A46" s="103">
        <v>6701</v>
      </c>
      <c r="B46" s="104" t="s">
        <v>72</v>
      </c>
      <c r="C46" s="77"/>
      <c r="D46" s="77"/>
      <c r="E46" s="77"/>
      <c r="F46" s="77">
        <f>D46</f>
        <v>0</v>
      </c>
      <c r="G46" s="105"/>
    </row>
    <row r="47" spans="1:7" ht="16.5" customHeight="1">
      <c r="A47" s="103">
        <v>6702</v>
      </c>
      <c r="B47" s="104" t="s">
        <v>73</v>
      </c>
      <c r="C47" s="77">
        <v>600000</v>
      </c>
      <c r="D47" s="77">
        <v>600000</v>
      </c>
      <c r="E47" s="77"/>
      <c r="F47" s="77">
        <f>D47</f>
        <v>600000</v>
      </c>
      <c r="G47" s="106"/>
    </row>
    <row r="48" spans="1:7" ht="16.5" customHeight="1">
      <c r="A48" s="103">
        <v>6702</v>
      </c>
      <c r="B48" s="104" t="s">
        <v>180</v>
      </c>
      <c r="C48" s="77">
        <v>720000</v>
      </c>
      <c r="D48" s="77">
        <v>720000</v>
      </c>
      <c r="E48" s="77"/>
      <c r="F48" s="77">
        <f>D48</f>
        <v>720000</v>
      </c>
      <c r="G48" s="107"/>
    </row>
    <row r="49" spans="1:7" ht="16.5" customHeight="1">
      <c r="A49" s="96">
        <v>6704</v>
      </c>
      <c r="B49" s="108" t="s">
        <v>74</v>
      </c>
      <c r="C49" s="109">
        <v>3000000</v>
      </c>
      <c r="D49" s="109">
        <v>3000000</v>
      </c>
      <c r="E49" s="109"/>
      <c r="F49" s="77">
        <f>D49</f>
        <v>3000000</v>
      </c>
      <c r="G49" s="110"/>
    </row>
    <row r="50" spans="1:7" ht="16.5" customHeight="1">
      <c r="A50" s="11">
        <v>6750</v>
      </c>
      <c r="B50" s="11" t="s">
        <v>157</v>
      </c>
      <c r="C50" s="74">
        <f>SUM(C51:C53)</f>
        <v>29950000</v>
      </c>
      <c r="D50" s="74">
        <f>SUM(D51:D53)</f>
        <v>29950000</v>
      </c>
      <c r="E50" s="111">
        <f>SUM(E51:E53)</f>
        <v>0</v>
      </c>
      <c r="F50" s="111">
        <f>SUM(F51:F53)</f>
        <v>29950000</v>
      </c>
      <c r="G50" s="111">
        <f>SUM(G51:G53)</f>
        <v>0</v>
      </c>
    </row>
    <row r="51" spans="1:7" ht="16.5" customHeight="1">
      <c r="A51" s="112">
        <v>6751</v>
      </c>
      <c r="B51" s="108" t="s">
        <v>181</v>
      </c>
      <c r="C51" s="113"/>
      <c r="D51" s="113"/>
      <c r="E51" s="114"/>
      <c r="F51" s="115">
        <f>D51</f>
        <v>0</v>
      </c>
      <c r="G51" s="116"/>
    </row>
    <row r="52" spans="1:7" ht="16.5" customHeight="1">
      <c r="A52" s="96">
        <v>6757</v>
      </c>
      <c r="B52" s="108" t="s">
        <v>75</v>
      </c>
      <c r="C52" s="109">
        <v>26500000</v>
      </c>
      <c r="D52" s="109">
        <v>26500000</v>
      </c>
      <c r="E52" s="109"/>
      <c r="F52" s="117">
        <f>D52</f>
        <v>26500000</v>
      </c>
      <c r="G52" s="118"/>
    </row>
    <row r="53" spans="1:7" ht="16.5" customHeight="1">
      <c r="A53" s="96">
        <v>6799</v>
      </c>
      <c r="B53" s="97" t="s">
        <v>76</v>
      </c>
      <c r="C53" s="109">
        <v>3450000</v>
      </c>
      <c r="D53" s="109">
        <v>3450000</v>
      </c>
      <c r="E53" s="119"/>
      <c r="F53" s="120">
        <f>D53</f>
        <v>3450000</v>
      </c>
      <c r="G53" s="121"/>
    </row>
    <row r="54" spans="1:7" ht="16.5" customHeight="1">
      <c r="A54" s="2">
        <v>6900</v>
      </c>
      <c r="B54" s="122" t="s">
        <v>13</v>
      </c>
      <c r="C54" s="123">
        <f>SUM(C55:C59)</f>
        <v>1800000</v>
      </c>
      <c r="D54" s="123">
        <f>SUM(D55:D59)</f>
        <v>1800000</v>
      </c>
      <c r="E54" s="124">
        <f>SUM(E55:E59)</f>
        <v>0</v>
      </c>
      <c r="F54" s="124">
        <f>SUM(F55:F59)</f>
        <v>1800000</v>
      </c>
      <c r="G54" s="124">
        <f>SUM(G55:G59)</f>
        <v>0</v>
      </c>
    </row>
    <row r="55" spans="1:7" ht="16.5" customHeight="1">
      <c r="A55" s="125">
        <v>6907</v>
      </c>
      <c r="B55" s="126" t="s">
        <v>171</v>
      </c>
      <c r="C55" s="127"/>
      <c r="D55" s="127"/>
      <c r="E55" s="127"/>
      <c r="F55" s="128">
        <f>D55</f>
        <v>0</v>
      </c>
      <c r="G55" s="129"/>
    </row>
    <row r="56" spans="1:7" ht="17.25">
      <c r="A56" s="130">
        <v>6912</v>
      </c>
      <c r="B56" s="131" t="s">
        <v>14</v>
      </c>
      <c r="C56" s="132">
        <v>1800000</v>
      </c>
      <c r="D56" s="132">
        <v>1800000</v>
      </c>
      <c r="E56" s="133"/>
      <c r="F56" s="133">
        <f>D56</f>
        <v>1800000</v>
      </c>
      <c r="G56" s="118"/>
    </row>
    <row r="57" spans="1:7" ht="17.25">
      <c r="A57" s="130">
        <v>6913</v>
      </c>
      <c r="B57" s="131" t="s">
        <v>172</v>
      </c>
      <c r="C57" s="132"/>
      <c r="D57" s="132"/>
      <c r="E57" s="133"/>
      <c r="F57" s="133">
        <f>D57</f>
        <v>0</v>
      </c>
      <c r="G57" s="118"/>
    </row>
    <row r="58" spans="1:7" ht="17.25">
      <c r="A58" s="130">
        <v>6917</v>
      </c>
      <c r="B58" s="134" t="s">
        <v>173</v>
      </c>
      <c r="C58" s="132"/>
      <c r="D58" s="132"/>
      <c r="E58" s="133"/>
      <c r="F58" s="133">
        <f>D58</f>
        <v>0</v>
      </c>
      <c r="G58" s="118"/>
    </row>
    <row r="59" spans="1:7" ht="17.25">
      <c r="A59" s="135">
        <v>6949</v>
      </c>
      <c r="B59" s="136" t="s">
        <v>125</v>
      </c>
      <c r="C59" s="137"/>
      <c r="D59" s="137"/>
      <c r="E59" s="138"/>
      <c r="F59" s="138">
        <f>D59</f>
        <v>0</v>
      </c>
      <c r="G59" s="121"/>
    </row>
    <row r="60" spans="1:7" ht="16.5" customHeight="1">
      <c r="A60" s="11">
        <v>7000</v>
      </c>
      <c r="B60" s="11" t="s">
        <v>166</v>
      </c>
      <c r="C60" s="74">
        <f>SUM(C61:C63)</f>
        <v>18959000</v>
      </c>
      <c r="D60" s="74">
        <f>SUM(D61:D63)</f>
        <v>18959000</v>
      </c>
      <c r="E60" s="74">
        <f>SUM(E61:E63)</f>
        <v>0</v>
      </c>
      <c r="F60" s="75">
        <f>SUM(F61:F63)</f>
        <v>18959000</v>
      </c>
      <c r="G60" s="74">
        <f>SUM(G61:G63)</f>
        <v>0</v>
      </c>
    </row>
    <row r="61" spans="1:7" ht="16.5" customHeight="1">
      <c r="A61" s="139">
        <v>7001</v>
      </c>
      <c r="B61" s="140" t="s">
        <v>77</v>
      </c>
      <c r="C61" s="141"/>
      <c r="D61" s="141"/>
      <c r="E61" s="114"/>
      <c r="F61" s="142">
        <f>D61</f>
        <v>0</v>
      </c>
      <c r="G61" s="116"/>
    </row>
    <row r="62" spans="1:7" ht="16.5" customHeight="1">
      <c r="A62" s="103"/>
      <c r="B62" s="104"/>
      <c r="C62" s="77"/>
      <c r="D62" s="77"/>
      <c r="E62" s="77"/>
      <c r="F62" s="117">
        <f>D62</f>
        <v>0</v>
      </c>
      <c r="G62" s="118"/>
    </row>
    <row r="63" spans="1:7" ht="16.5" customHeight="1">
      <c r="A63" s="83">
        <v>7049</v>
      </c>
      <c r="B63" s="143" t="s">
        <v>78</v>
      </c>
      <c r="C63" s="119">
        <v>18959000</v>
      </c>
      <c r="D63" s="119">
        <v>18959000</v>
      </c>
      <c r="E63" s="119"/>
      <c r="F63" s="144">
        <f>D63</f>
        <v>18959000</v>
      </c>
      <c r="G63" s="121"/>
    </row>
    <row r="64" spans="1:7" ht="16.5" customHeight="1">
      <c r="A64" s="11">
        <v>7750</v>
      </c>
      <c r="B64" s="11" t="s">
        <v>7</v>
      </c>
      <c r="C64" s="145">
        <f>SUM(C65:C67)</f>
        <v>400400</v>
      </c>
      <c r="D64" s="145">
        <f>SUM(D65:D67)</f>
        <v>400400</v>
      </c>
      <c r="E64" s="145">
        <f>SUM(E65:E67)</f>
        <v>0</v>
      </c>
      <c r="F64" s="123">
        <f>SUM(F65:F67)</f>
        <v>0</v>
      </c>
      <c r="G64" s="145">
        <f>SUM(G65:G67)</f>
        <v>400400</v>
      </c>
    </row>
    <row r="65" spans="1:7" ht="16.5" customHeight="1">
      <c r="A65" s="146">
        <v>7756</v>
      </c>
      <c r="B65" s="147" t="s">
        <v>185</v>
      </c>
      <c r="C65" s="148">
        <v>400400</v>
      </c>
      <c r="D65" s="148">
        <v>400400</v>
      </c>
      <c r="E65" s="148"/>
      <c r="F65" s="148"/>
      <c r="G65" s="109">
        <f>D65</f>
        <v>400400</v>
      </c>
    </row>
    <row r="66" spans="1:7" ht="16.5" customHeight="1">
      <c r="A66" s="96">
        <v>7764</v>
      </c>
      <c r="B66" s="97" t="s">
        <v>79</v>
      </c>
      <c r="C66" s="109"/>
      <c r="D66" s="109"/>
      <c r="E66" s="109"/>
      <c r="F66" s="109"/>
      <c r="G66" s="109">
        <f>D66</f>
        <v>0</v>
      </c>
    </row>
    <row r="67" spans="1:7" ht="16.5" customHeight="1">
      <c r="A67" s="149">
        <v>7799</v>
      </c>
      <c r="B67" s="84" t="s">
        <v>80</v>
      </c>
      <c r="C67" s="119"/>
      <c r="D67" s="119"/>
      <c r="E67" s="119"/>
      <c r="F67" s="119"/>
      <c r="G67" s="121"/>
    </row>
    <row r="68" spans="1:7" ht="16.5" customHeight="1">
      <c r="A68" s="11"/>
      <c r="B68" s="11" t="s">
        <v>10</v>
      </c>
      <c r="C68" s="150">
        <f>C15+C18+C24+C29+C32+C35+C39+C45+C50+C60+C64+C54</f>
        <v>1311113254</v>
      </c>
      <c r="D68" s="150">
        <f>D15+D18+D24+D29+D32+D35+D39+D45+D50+D60+D64+D54</f>
        <v>1311113254</v>
      </c>
      <c r="E68" s="150">
        <f>E15+E18+E24+E29+E32+E35+E39+E45+E50+E60+E64</f>
        <v>1162875308</v>
      </c>
      <c r="F68" s="150">
        <f>F15+F18+F24+F29+F32+F35+F39+F45+F50+F60+F64+F54</f>
        <v>147837546</v>
      </c>
      <c r="G68" s="151">
        <f>G15+G18+G24+G29+G32+G35+G39+G45+G50+G60+G64</f>
        <v>400400</v>
      </c>
    </row>
    <row r="69" spans="1:7" ht="16.5" customHeight="1">
      <c r="A69" s="41">
        <v>3</v>
      </c>
      <c r="B69" s="11" t="s">
        <v>39</v>
      </c>
      <c r="C69" s="55"/>
      <c r="D69" s="152">
        <f>C69</f>
        <v>0</v>
      </c>
      <c r="E69" s="153"/>
      <c r="F69" s="153"/>
      <c r="G69" s="153"/>
    </row>
    <row r="70" spans="1:7" s="27" customFormat="1" ht="16.5" customHeight="1">
      <c r="A70" s="11">
        <v>6100</v>
      </c>
      <c r="B70" s="11" t="s">
        <v>159</v>
      </c>
      <c r="C70" s="145">
        <f>C71</f>
        <v>0</v>
      </c>
      <c r="D70" s="145">
        <f>D71</f>
        <v>0</v>
      </c>
      <c r="E70" s="145">
        <f>E71</f>
        <v>0</v>
      </c>
      <c r="F70" s="122"/>
      <c r="G70" s="122"/>
    </row>
    <row r="71" spans="1:7" ht="16.5" customHeight="1">
      <c r="A71" s="68">
        <v>6106</v>
      </c>
      <c r="B71" s="69" t="s">
        <v>81</v>
      </c>
      <c r="C71" s="154"/>
      <c r="D71" s="154">
        <f>C71</f>
        <v>0</v>
      </c>
      <c r="E71" s="154">
        <f>D71</f>
        <v>0</v>
      </c>
      <c r="F71" s="153"/>
      <c r="G71" s="153"/>
    </row>
    <row r="72" spans="1:7" ht="16.5" customHeight="1">
      <c r="A72" s="34">
        <v>6400</v>
      </c>
      <c r="B72" s="11" t="s">
        <v>158</v>
      </c>
      <c r="C72" s="145">
        <f>C73</f>
        <v>37281870</v>
      </c>
      <c r="D72" s="145">
        <f>D73</f>
        <v>37281870</v>
      </c>
      <c r="E72" s="145">
        <f>E73</f>
        <v>37281870</v>
      </c>
      <c r="F72" s="153"/>
      <c r="G72" s="153"/>
    </row>
    <row r="73" spans="1:7" ht="16.5" customHeight="1">
      <c r="A73" s="155">
        <v>6449</v>
      </c>
      <c r="B73" s="156" t="s">
        <v>82</v>
      </c>
      <c r="C73" s="157">
        <v>37281870</v>
      </c>
      <c r="D73" s="157">
        <f>C73</f>
        <v>37281870</v>
      </c>
      <c r="E73" s="157">
        <f>D73</f>
        <v>37281870</v>
      </c>
      <c r="F73" s="153"/>
      <c r="G73" s="153"/>
    </row>
    <row r="74" spans="1:7" s="27" customFormat="1" ht="16.5" customHeight="1">
      <c r="A74" s="11">
        <v>6750</v>
      </c>
      <c r="B74" s="11" t="s">
        <v>157</v>
      </c>
      <c r="C74" s="158">
        <f>C75</f>
        <v>0</v>
      </c>
      <c r="D74" s="158">
        <f>D75</f>
        <v>0</v>
      </c>
      <c r="E74" s="158">
        <f>E75</f>
        <v>0</v>
      </c>
      <c r="F74" s="122"/>
      <c r="G74" s="122"/>
    </row>
    <row r="75" spans="1:7" ht="16.5" customHeight="1">
      <c r="A75" s="96">
        <v>6758</v>
      </c>
      <c r="B75" s="108" t="s">
        <v>83</v>
      </c>
      <c r="C75" s="159"/>
      <c r="D75" s="160"/>
      <c r="E75" s="161"/>
      <c r="F75" s="153"/>
      <c r="G75" s="153"/>
    </row>
    <row r="76" spans="1:7" ht="16.5" customHeight="1">
      <c r="A76" s="11">
        <v>7750</v>
      </c>
      <c r="B76" s="11" t="s">
        <v>7</v>
      </c>
      <c r="C76" s="145">
        <f>C77</f>
        <v>91500000</v>
      </c>
      <c r="D76" s="145">
        <f>D77</f>
        <v>91500000</v>
      </c>
      <c r="E76" s="145">
        <f>E77</f>
        <v>0</v>
      </c>
      <c r="F76" s="145">
        <f>F77</f>
        <v>91500000</v>
      </c>
      <c r="G76" s="153"/>
    </row>
    <row r="77" spans="1:7" ht="16.5" customHeight="1">
      <c r="A77" s="149">
        <v>7799</v>
      </c>
      <c r="B77" s="84" t="s">
        <v>80</v>
      </c>
      <c r="C77" s="162">
        <v>91500000</v>
      </c>
      <c r="D77" s="162">
        <f>C77</f>
        <v>91500000</v>
      </c>
      <c r="E77" s="162"/>
      <c r="F77" s="162">
        <f>D77</f>
        <v>91500000</v>
      </c>
      <c r="G77" s="153"/>
    </row>
    <row r="78" spans="1:7" ht="16.5" customHeight="1">
      <c r="A78" s="11"/>
      <c r="B78" s="11" t="s">
        <v>10</v>
      </c>
      <c r="C78" s="163">
        <f>C70+C72+C74+C76</f>
        <v>128781870</v>
      </c>
      <c r="D78" s="163">
        <f>D70+D72+D74+D76</f>
        <v>128781870</v>
      </c>
      <c r="E78" s="163">
        <f>E70+E72+E74+E76</f>
        <v>37281870</v>
      </c>
      <c r="F78" s="163">
        <f>F70+F72+F74+F76</f>
        <v>91500000</v>
      </c>
      <c r="G78" s="164"/>
    </row>
    <row r="79" spans="1:7" ht="17.25" customHeight="1">
      <c r="A79" s="11">
        <v>4</v>
      </c>
      <c r="B79" s="11" t="s">
        <v>20</v>
      </c>
      <c r="C79" s="123"/>
      <c r="D79" s="123"/>
      <c r="E79" s="153"/>
      <c r="F79" s="153"/>
      <c r="G79" s="153"/>
    </row>
    <row r="80" spans="1:7" ht="17.25" customHeight="1">
      <c r="A80" s="11" t="s">
        <v>2</v>
      </c>
      <c r="B80" s="11" t="s">
        <v>24</v>
      </c>
      <c r="C80" s="61">
        <f>SUM(C81:C88)</f>
        <v>339013986</v>
      </c>
      <c r="D80" s="61">
        <f>SUM(D81:D88)</f>
        <v>339013986</v>
      </c>
      <c r="E80" s="153"/>
      <c r="F80" s="153"/>
      <c r="G80" s="153"/>
    </row>
    <row r="81" spans="1:7" ht="17.25" customHeight="1">
      <c r="A81" s="34">
        <v>1</v>
      </c>
      <c r="B81" s="31" t="s">
        <v>175</v>
      </c>
      <c r="C81" s="58">
        <v>57320300</v>
      </c>
      <c r="D81" s="58">
        <f aca="true" t="shared" si="1" ref="D81:D87">C81</f>
        <v>57320300</v>
      </c>
      <c r="E81" s="153"/>
      <c r="F81" s="153"/>
      <c r="G81" s="153"/>
    </row>
    <row r="82" spans="1:7" ht="17.25" customHeight="1">
      <c r="A82" s="34">
        <v>2</v>
      </c>
      <c r="B82" s="31" t="s">
        <v>167</v>
      </c>
      <c r="C82" s="58">
        <v>3509019</v>
      </c>
      <c r="D82" s="58">
        <f t="shared" si="1"/>
        <v>3509019</v>
      </c>
      <c r="E82" s="153"/>
      <c r="F82" s="153"/>
      <c r="G82" s="153"/>
    </row>
    <row r="83" spans="1:7" ht="17.25" customHeight="1">
      <c r="A83" s="34">
        <v>3</v>
      </c>
      <c r="B83" s="31" t="s">
        <v>168</v>
      </c>
      <c r="C83" s="58">
        <v>30379000</v>
      </c>
      <c r="D83" s="58">
        <f t="shared" si="1"/>
        <v>30379000</v>
      </c>
      <c r="E83" s="153"/>
      <c r="F83" s="153"/>
      <c r="G83" s="153"/>
    </row>
    <row r="84" spans="1:7" ht="17.25" customHeight="1">
      <c r="A84" s="34">
        <v>4</v>
      </c>
      <c r="B84" s="31" t="s">
        <v>169</v>
      </c>
      <c r="C84" s="58">
        <v>110545000</v>
      </c>
      <c r="D84" s="58">
        <f t="shared" si="1"/>
        <v>110545000</v>
      </c>
      <c r="E84" s="153"/>
      <c r="F84" s="153"/>
      <c r="G84" s="153"/>
    </row>
    <row r="85" spans="1:7" ht="17.25" customHeight="1">
      <c r="A85" s="34">
        <v>5</v>
      </c>
      <c r="B85" s="31" t="s">
        <v>170</v>
      </c>
      <c r="C85" s="58">
        <v>5488000</v>
      </c>
      <c r="D85" s="58">
        <f t="shared" si="1"/>
        <v>5488000</v>
      </c>
      <c r="E85" s="153"/>
      <c r="F85" s="153"/>
      <c r="G85" s="153"/>
    </row>
    <row r="86" spans="1:7" ht="17.25" customHeight="1">
      <c r="A86" s="34">
        <v>6</v>
      </c>
      <c r="B86" s="31" t="s">
        <v>25</v>
      </c>
      <c r="C86" s="58">
        <v>43326740</v>
      </c>
      <c r="D86" s="58">
        <f t="shared" si="1"/>
        <v>43326740</v>
      </c>
      <c r="E86" s="153"/>
      <c r="F86" s="153"/>
      <c r="G86" s="153"/>
    </row>
    <row r="87" spans="1:7" ht="17.25" customHeight="1">
      <c r="A87" s="34">
        <v>7</v>
      </c>
      <c r="B87" s="31" t="s">
        <v>22</v>
      </c>
      <c r="C87" s="58">
        <v>23314000</v>
      </c>
      <c r="D87" s="58">
        <f t="shared" si="1"/>
        <v>23314000</v>
      </c>
      <c r="E87" s="153"/>
      <c r="F87" s="153"/>
      <c r="G87" s="153"/>
    </row>
    <row r="88" spans="1:7" ht="19.5" customHeight="1">
      <c r="A88" s="34">
        <v>8</v>
      </c>
      <c r="B88" s="31" t="s">
        <v>188</v>
      </c>
      <c r="C88" s="58">
        <v>65131927</v>
      </c>
      <c r="D88" s="58">
        <f>C88</f>
        <v>65131927</v>
      </c>
      <c r="E88" s="153"/>
      <c r="F88" s="153"/>
      <c r="G88" s="153"/>
    </row>
    <row r="89" spans="1:7" ht="19.5" customHeight="1">
      <c r="A89" s="11" t="s">
        <v>3</v>
      </c>
      <c r="B89" s="10" t="s">
        <v>176</v>
      </c>
      <c r="C89" s="58">
        <f>SUM(C90:C97)</f>
        <v>601450000</v>
      </c>
      <c r="D89" s="58">
        <f>SUM(D90:D97)</f>
        <v>601450000</v>
      </c>
      <c r="E89" s="153"/>
      <c r="F89" s="153"/>
      <c r="G89" s="153"/>
    </row>
    <row r="90" spans="1:7" ht="19.5" customHeight="1">
      <c r="A90" s="34">
        <v>1</v>
      </c>
      <c r="B90" s="31" t="s">
        <v>175</v>
      </c>
      <c r="C90" s="58"/>
      <c r="D90" s="58">
        <f>C90</f>
        <v>0</v>
      </c>
      <c r="E90" s="153"/>
      <c r="F90" s="153"/>
      <c r="G90" s="153"/>
    </row>
    <row r="91" spans="1:7" ht="19.5" customHeight="1">
      <c r="A91" s="34">
        <v>2</v>
      </c>
      <c r="B91" s="31" t="s">
        <v>167</v>
      </c>
      <c r="C91" s="58"/>
      <c r="D91" s="58">
        <f aca="true" t="shared" si="2" ref="D91:D97">C91</f>
        <v>0</v>
      </c>
      <c r="E91" s="153"/>
      <c r="F91" s="153"/>
      <c r="G91" s="153"/>
    </row>
    <row r="92" spans="1:7" ht="19.5" customHeight="1">
      <c r="A92" s="34">
        <v>3</v>
      </c>
      <c r="B92" s="31" t="s">
        <v>168</v>
      </c>
      <c r="C92" s="58"/>
      <c r="D92" s="58">
        <f t="shared" si="2"/>
        <v>0</v>
      </c>
      <c r="E92" s="153"/>
      <c r="F92" s="153"/>
      <c r="G92" s="153"/>
    </row>
    <row r="93" spans="1:7" ht="19.5" customHeight="1">
      <c r="A93" s="34">
        <v>4</v>
      </c>
      <c r="B93" s="31" t="s">
        <v>169</v>
      </c>
      <c r="C93" s="58"/>
      <c r="D93" s="58">
        <f t="shared" si="2"/>
        <v>0</v>
      </c>
      <c r="E93" s="153"/>
      <c r="F93" s="153"/>
      <c r="G93" s="153"/>
    </row>
    <row r="94" spans="1:7" ht="19.5" customHeight="1">
      <c r="A94" s="34">
        <v>5</v>
      </c>
      <c r="B94" s="31" t="s">
        <v>170</v>
      </c>
      <c r="C94" s="58"/>
      <c r="D94" s="58">
        <f t="shared" si="2"/>
        <v>0</v>
      </c>
      <c r="E94" s="153"/>
      <c r="F94" s="153"/>
      <c r="G94" s="153"/>
    </row>
    <row r="95" spans="1:7" ht="19.5" customHeight="1">
      <c r="A95" s="34">
        <v>6</v>
      </c>
      <c r="B95" s="31" t="s">
        <v>25</v>
      </c>
      <c r="C95" s="58"/>
      <c r="D95" s="58">
        <f t="shared" si="2"/>
        <v>0</v>
      </c>
      <c r="E95" s="153"/>
      <c r="F95" s="153"/>
      <c r="G95" s="153"/>
    </row>
    <row r="96" spans="1:7" ht="19.5" customHeight="1">
      <c r="A96" s="34">
        <v>7</v>
      </c>
      <c r="B96" s="31" t="s">
        <v>22</v>
      </c>
      <c r="C96" s="58"/>
      <c r="D96" s="58">
        <f t="shared" si="2"/>
        <v>0</v>
      </c>
      <c r="E96" s="153"/>
      <c r="F96" s="153"/>
      <c r="G96" s="153"/>
    </row>
    <row r="97" spans="1:7" ht="19.5" customHeight="1">
      <c r="A97" s="34">
        <v>8</v>
      </c>
      <c r="B97" s="31" t="s">
        <v>188</v>
      </c>
      <c r="C97" s="58">
        <v>601450000</v>
      </c>
      <c r="D97" s="58">
        <f t="shared" si="2"/>
        <v>601450000</v>
      </c>
      <c r="E97" s="153"/>
      <c r="F97" s="153"/>
      <c r="G97" s="153"/>
    </row>
    <row r="98" spans="1:7" ht="19.5" customHeight="1">
      <c r="A98" s="11" t="s">
        <v>3</v>
      </c>
      <c r="B98" s="10" t="s">
        <v>18</v>
      </c>
      <c r="C98" s="58">
        <f>SUM(C99:C106)</f>
        <v>656202869</v>
      </c>
      <c r="D98" s="58">
        <f>SUM(D99:D106)</f>
        <v>656202869</v>
      </c>
      <c r="E98" s="153"/>
      <c r="F98" s="153"/>
      <c r="G98" s="153"/>
    </row>
    <row r="99" spans="1:7" ht="19.5" customHeight="1">
      <c r="A99" s="34">
        <v>1</v>
      </c>
      <c r="B99" s="31" t="s">
        <v>175</v>
      </c>
      <c r="C99" s="58">
        <v>35340000</v>
      </c>
      <c r="D99" s="58">
        <f>C99</f>
        <v>35340000</v>
      </c>
      <c r="E99" s="153"/>
      <c r="F99" s="153"/>
      <c r="G99" s="153"/>
    </row>
    <row r="100" spans="1:7" ht="19.5" customHeight="1">
      <c r="A100" s="34">
        <v>2</v>
      </c>
      <c r="B100" s="31" t="s">
        <v>167</v>
      </c>
      <c r="C100" s="58"/>
      <c r="D100" s="58">
        <f aca="true" t="shared" si="3" ref="D100:D106">C100</f>
        <v>0</v>
      </c>
      <c r="E100" s="153"/>
      <c r="F100" s="153"/>
      <c r="G100" s="153"/>
    </row>
    <row r="101" spans="1:7" ht="19.5" customHeight="1">
      <c r="A101" s="34">
        <v>3</v>
      </c>
      <c r="B101" s="31" t="s">
        <v>168</v>
      </c>
      <c r="C101" s="58"/>
      <c r="D101" s="58">
        <f t="shared" si="3"/>
        <v>0</v>
      </c>
      <c r="E101" s="153"/>
      <c r="F101" s="153"/>
      <c r="G101" s="153"/>
    </row>
    <row r="102" spans="1:7" ht="19.5" customHeight="1">
      <c r="A102" s="34">
        <v>4</v>
      </c>
      <c r="B102" s="31" t="s">
        <v>169</v>
      </c>
      <c r="C102" s="58">
        <v>43500000</v>
      </c>
      <c r="D102" s="58">
        <f t="shared" si="3"/>
        <v>43500000</v>
      </c>
      <c r="E102" s="153"/>
      <c r="F102" s="153"/>
      <c r="G102" s="153"/>
    </row>
    <row r="103" spans="1:7" ht="19.5" customHeight="1">
      <c r="A103" s="34">
        <v>5</v>
      </c>
      <c r="B103" s="31" t="s">
        <v>170</v>
      </c>
      <c r="C103" s="58"/>
      <c r="D103" s="58">
        <f t="shared" si="3"/>
        <v>0</v>
      </c>
      <c r="E103" s="153"/>
      <c r="F103" s="153"/>
      <c r="G103" s="153"/>
    </row>
    <row r="104" spans="1:7" ht="19.5" customHeight="1">
      <c r="A104" s="34">
        <v>6</v>
      </c>
      <c r="B104" s="31" t="s">
        <v>25</v>
      </c>
      <c r="C104" s="58">
        <v>11320000</v>
      </c>
      <c r="D104" s="58">
        <f t="shared" si="3"/>
        <v>11320000</v>
      </c>
      <c r="E104" s="153"/>
      <c r="F104" s="153"/>
      <c r="G104" s="153"/>
    </row>
    <row r="105" spans="1:7" ht="19.5" customHeight="1">
      <c r="A105" s="34">
        <v>7</v>
      </c>
      <c r="B105" s="31" t="s">
        <v>22</v>
      </c>
      <c r="C105" s="58"/>
      <c r="D105" s="58">
        <f t="shared" si="3"/>
        <v>0</v>
      </c>
      <c r="E105" s="153"/>
      <c r="F105" s="153"/>
      <c r="G105" s="153"/>
    </row>
    <row r="106" spans="1:7" ht="17.25">
      <c r="A106" s="34">
        <v>8</v>
      </c>
      <c r="B106" s="31" t="s">
        <v>188</v>
      </c>
      <c r="C106" s="32">
        <v>566042869</v>
      </c>
      <c r="D106" s="58">
        <f t="shared" si="3"/>
        <v>566042869</v>
      </c>
      <c r="E106" s="7"/>
      <c r="F106" s="7"/>
      <c r="G106" s="7"/>
    </row>
    <row r="107" spans="1:7" ht="15.75">
      <c r="A107" s="11" t="s">
        <v>3</v>
      </c>
      <c r="B107" s="10" t="s">
        <v>189</v>
      </c>
      <c r="C107" s="32">
        <f>SUM(C108:C115)</f>
        <v>284261117</v>
      </c>
      <c r="D107" s="31">
        <f>SUM(D108:D115)</f>
        <v>284261117</v>
      </c>
      <c r="E107" s="7"/>
      <c r="F107" s="7"/>
      <c r="G107" s="7"/>
    </row>
    <row r="108" spans="1:7" ht="15.75">
      <c r="A108" s="34">
        <v>1</v>
      </c>
      <c r="B108" s="31" t="s">
        <v>175</v>
      </c>
      <c r="C108" s="32">
        <f>C81+C90-C99</f>
        <v>21980300</v>
      </c>
      <c r="D108" s="167">
        <f>C108</f>
        <v>21980300</v>
      </c>
      <c r="E108" s="7"/>
      <c r="F108" s="7"/>
      <c r="G108" s="7"/>
    </row>
    <row r="109" spans="1:7" ht="15.75">
      <c r="A109" s="34">
        <v>2</v>
      </c>
      <c r="B109" s="31" t="s">
        <v>167</v>
      </c>
      <c r="C109" s="32">
        <f aca="true" t="shared" si="4" ref="C109:C114">C82+C91-C100</f>
        <v>3509019</v>
      </c>
      <c r="D109" s="167">
        <f aca="true" t="shared" si="5" ref="D109:D114">C109</f>
        <v>3509019</v>
      </c>
      <c r="E109" s="7"/>
      <c r="F109" s="7"/>
      <c r="G109" s="7"/>
    </row>
    <row r="110" spans="1:7" ht="15.75">
      <c r="A110" s="34">
        <v>3</v>
      </c>
      <c r="B110" s="31" t="s">
        <v>168</v>
      </c>
      <c r="C110" s="32">
        <f t="shared" si="4"/>
        <v>30379000</v>
      </c>
      <c r="D110" s="167">
        <f t="shared" si="5"/>
        <v>30379000</v>
      </c>
      <c r="E110" s="7"/>
      <c r="F110" s="7"/>
      <c r="G110" s="7"/>
    </row>
    <row r="111" spans="1:7" ht="15.75">
      <c r="A111" s="34">
        <v>4</v>
      </c>
      <c r="B111" s="31" t="s">
        <v>169</v>
      </c>
      <c r="C111" s="32">
        <f t="shared" si="4"/>
        <v>67045000</v>
      </c>
      <c r="D111" s="167">
        <f t="shared" si="5"/>
        <v>67045000</v>
      </c>
      <c r="E111" s="7"/>
      <c r="F111" s="7"/>
      <c r="G111" s="7"/>
    </row>
    <row r="112" spans="1:7" ht="15.75">
      <c r="A112" s="34">
        <v>5</v>
      </c>
      <c r="B112" s="31" t="s">
        <v>170</v>
      </c>
      <c r="C112" s="32">
        <f t="shared" si="4"/>
        <v>5488000</v>
      </c>
      <c r="D112" s="167">
        <f t="shared" si="5"/>
        <v>5488000</v>
      </c>
      <c r="E112" s="7"/>
      <c r="F112" s="7"/>
      <c r="G112" s="7"/>
    </row>
    <row r="113" spans="1:7" ht="15.75">
      <c r="A113" s="34">
        <v>6</v>
      </c>
      <c r="B113" s="31" t="s">
        <v>25</v>
      </c>
      <c r="C113" s="32">
        <f t="shared" si="4"/>
        <v>32006740</v>
      </c>
      <c r="D113" s="167">
        <f t="shared" si="5"/>
        <v>32006740</v>
      </c>
      <c r="E113" s="7"/>
      <c r="F113" s="7"/>
      <c r="G113" s="7"/>
    </row>
    <row r="114" spans="1:7" ht="15.75">
      <c r="A114" s="34">
        <v>7</v>
      </c>
      <c r="B114" s="31" t="s">
        <v>22</v>
      </c>
      <c r="C114" s="32">
        <f t="shared" si="4"/>
        <v>23314000</v>
      </c>
      <c r="D114" s="167">
        <f t="shared" si="5"/>
        <v>23314000</v>
      </c>
      <c r="E114" s="7"/>
      <c r="F114" s="7"/>
      <c r="G114" s="7"/>
    </row>
    <row r="115" spans="1:7" ht="15.75">
      <c r="A115" s="34">
        <v>8</v>
      </c>
      <c r="B115" s="31" t="s">
        <v>188</v>
      </c>
      <c r="C115" s="32">
        <f>C88+C97-C106</f>
        <v>100539058</v>
      </c>
      <c r="D115" s="32">
        <f>D88+D97-D106</f>
        <v>100539058</v>
      </c>
      <c r="E115" s="7"/>
      <c r="F115" s="7"/>
      <c r="G115" s="7"/>
    </row>
    <row r="116" spans="1:2" ht="15.75">
      <c r="A116" s="165"/>
      <c r="B116" s="166"/>
    </row>
    <row r="117" spans="2:6" ht="15.75">
      <c r="B117" s="19"/>
      <c r="D117" s="56" t="s">
        <v>195</v>
      </c>
      <c r="E117" s="57"/>
      <c r="F117" s="19"/>
    </row>
    <row r="118" spans="2:6" ht="15.75">
      <c r="B118" s="19"/>
      <c r="D118" s="185" t="s">
        <v>8</v>
      </c>
      <c r="E118" s="185"/>
      <c r="F118" s="185"/>
    </row>
    <row r="119" spans="2:6" ht="15.75">
      <c r="B119" s="19"/>
      <c r="D119" s="19"/>
      <c r="E119" s="19"/>
      <c r="F119" s="19"/>
    </row>
    <row r="120" spans="2:6" ht="15.75">
      <c r="B120" s="19"/>
      <c r="D120" s="19"/>
      <c r="E120" s="19"/>
      <c r="F120" s="19"/>
    </row>
    <row r="121" spans="2:6" ht="15.75">
      <c r="B121" s="19"/>
      <c r="D121" s="19"/>
      <c r="E121" s="19"/>
      <c r="F121" s="19"/>
    </row>
    <row r="122" spans="2:6" ht="15.75">
      <c r="B122" s="19"/>
      <c r="D122" s="19"/>
      <c r="E122" s="19"/>
      <c r="F122" s="19"/>
    </row>
    <row r="123" spans="2:6" ht="15.75">
      <c r="B123" s="19"/>
      <c r="D123" s="19"/>
      <c r="E123" s="19"/>
      <c r="F123" s="19"/>
    </row>
    <row r="124" spans="2:6" ht="19.5">
      <c r="B124" s="19"/>
      <c r="D124" s="19"/>
      <c r="E124" s="67" t="s">
        <v>187</v>
      </c>
      <c r="F124" s="19"/>
    </row>
  </sheetData>
  <sheetProtection/>
  <mergeCells count="10">
    <mergeCell ref="A8:G8"/>
    <mergeCell ref="C11:C12"/>
    <mergeCell ref="D11:D12"/>
    <mergeCell ref="E11:G11"/>
    <mergeCell ref="D118:F118"/>
    <mergeCell ref="B2:G2"/>
    <mergeCell ref="A7:G7"/>
    <mergeCell ref="A9:F9"/>
    <mergeCell ref="A11:A12"/>
    <mergeCell ref="B11:B12"/>
  </mergeCells>
  <printOptions/>
  <pageMargins left="0.18" right="0.15748031496062992" top="0.49" bottom="0.3149606299212598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28125" style="18" customWidth="1"/>
    <col min="2" max="2" width="38.421875" style="18" customWidth="1"/>
    <col min="3" max="4" width="15.7109375" style="18" customWidth="1"/>
    <col min="5" max="5" width="15.57421875" style="18" customWidth="1"/>
    <col min="6" max="6" width="14.28125" style="18" customWidth="1"/>
    <col min="7" max="7" width="15.421875" style="18" customWidth="1"/>
    <col min="8" max="8" width="8.7109375" style="18" customWidth="1"/>
    <col min="9" max="16384" width="9.140625" style="18" customWidth="1"/>
  </cols>
  <sheetData>
    <row r="2" spans="2:7" ht="12.75">
      <c r="B2" s="186" t="s">
        <v>40</v>
      </c>
      <c r="C2" s="186"/>
      <c r="D2" s="186"/>
      <c r="E2" s="186"/>
      <c r="F2" s="186"/>
      <c r="G2" s="186"/>
    </row>
    <row r="3" ht="12.75">
      <c r="B3" s="27"/>
    </row>
    <row r="4" spans="1:4" ht="15.75">
      <c r="A4" s="26" t="s">
        <v>84</v>
      </c>
      <c r="B4" s="26"/>
      <c r="C4" s="26"/>
      <c r="D4" s="27"/>
    </row>
    <row r="5" spans="1:4" ht="15.75">
      <c r="A5" s="26" t="s">
        <v>50</v>
      </c>
      <c r="B5" s="26"/>
      <c r="C5" s="26"/>
      <c r="D5" s="27"/>
    </row>
    <row r="6" ht="12.75">
      <c r="A6" s="27"/>
    </row>
    <row r="7" spans="1:7" ht="18.75">
      <c r="A7" s="187" t="s">
        <v>47</v>
      </c>
      <c r="B7" s="187"/>
      <c r="C7" s="187"/>
      <c r="D7" s="187"/>
      <c r="E7" s="187"/>
      <c r="F7" s="187"/>
      <c r="G7" s="187"/>
    </row>
    <row r="8" spans="1:7" ht="18.75">
      <c r="A8" s="187" t="s">
        <v>197</v>
      </c>
      <c r="B8" s="187"/>
      <c r="C8" s="187"/>
      <c r="D8" s="187"/>
      <c r="E8" s="187"/>
      <c r="F8" s="187"/>
      <c r="G8" s="187"/>
    </row>
    <row r="9" spans="1:6" ht="18" customHeight="1">
      <c r="A9" s="188" t="s">
        <v>30</v>
      </c>
      <c r="B9" s="188"/>
      <c r="C9" s="188"/>
      <c r="D9" s="188"/>
      <c r="E9" s="188"/>
      <c r="F9" s="188"/>
    </row>
    <row r="10" spans="1:4" ht="15.75">
      <c r="A10" s="27"/>
      <c r="B10" s="26"/>
      <c r="C10" s="26"/>
      <c r="D10" s="28" t="s">
        <v>29</v>
      </c>
    </row>
    <row r="11" spans="1:7" ht="33" customHeight="1">
      <c r="A11" s="189" t="s">
        <v>0</v>
      </c>
      <c r="B11" s="191" t="s">
        <v>28</v>
      </c>
      <c r="C11" s="193" t="s">
        <v>9</v>
      </c>
      <c r="D11" s="193" t="s">
        <v>41</v>
      </c>
      <c r="E11" s="195" t="s">
        <v>42</v>
      </c>
      <c r="F11" s="195"/>
      <c r="G11" s="195"/>
    </row>
    <row r="12" spans="1:7" ht="45.75" customHeight="1">
      <c r="A12" s="190"/>
      <c r="B12" s="192"/>
      <c r="C12" s="194"/>
      <c r="D12" s="194"/>
      <c r="E12" s="5" t="s">
        <v>43</v>
      </c>
      <c r="F12" s="4" t="s">
        <v>44</v>
      </c>
      <c r="G12" s="4" t="s">
        <v>45</v>
      </c>
    </row>
    <row r="13" spans="1:7" ht="16.5" customHeight="1">
      <c r="A13" s="5" t="s">
        <v>3</v>
      </c>
      <c r="B13" s="12" t="s">
        <v>4</v>
      </c>
      <c r="C13" s="10"/>
      <c r="D13" s="7"/>
      <c r="E13" s="37"/>
      <c r="F13" s="37"/>
      <c r="G13" s="7"/>
    </row>
    <row r="14" spans="1:7" ht="16.5" customHeight="1">
      <c r="A14" s="5">
        <v>3</v>
      </c>
      <c r="B14" s="12" t="s">
        <v>32</v>
      </c>
      <c r="C14" s="10"/>
      <c r="D14" s="7"/>
      <c r="E14" s="7"/>
      <c r="F14" s="7"/>
      <c r="G14" s="7"/>
    </row>
    <row r="15" spans="1:7" ht="16.5" customHeight="1">
      <c r="A15" s="5">
        <v>3.1</v>
      </c>
      <c r="B15" s="12" t="s">
        <v>33</v>
      </c>
      <c r="C15" s="61">
        <f>SUM(C16:C17)</f>
        <v>1345195800</v>
      </c>
      <c r="D15" s="61">
        <f>SUM(D16:D17)</f>
        <v>672447100</v>
      </c>
      <c r="E15" s="61">
        <f>SUM(E16:E17)</f>
        <v>672447100</v>
      </c>
      <c r="F15" s="54">
        <f>SUM(F16:F17)</f>
        <v>0</v>
      </c>
      <c r="G15" s="54">
        <f>SUM(G16:G17)</f>
        <v>0</v>
      </c>
    </row>
    <row r="16" spans="1:7" ht="16.5" customHeight="1">
      <c r="A16" s="68">
        <v>6001</v>
      </c>
      <c r="B16" s="69" t="s">
        <v>51</v>
      </c>
      <c r="C16" s="70">
        <v>647244000</v>
      </c>
      <c r="D16" s="70">
        <v>317031000</v>
      </c>
      <c r="E16" s="70">
        <f>D16</f>
        <v>317031000</v>
      </c>
      <c r="F16" s="70"/>
      <c r="G16" s="70"/>
    </row>
    <row r="17" spans="1:7" ht="16.5" customHeight="1">
      <c r="A17" s="71">
        <v>6003</v>
      </c>
      <c r="B17" s="72" t="s">
        <v>52</v>
      </c>
      <c r="C17" s="73">
        <v>697951800</v>
      </c>
      <c r="D17" s="73">
        <v>355416100</v>
      </c>
      <c r="E17" s="73">
        <f>D17</f>
        <v>355416100</v>
      </c>
      <c r="F17" s="73"/>
      <c r="G17" s="73"/>
    </row>
    <row r="18" spans="1:7" ht="16.5" customHeight="1">
      <c r="A18" s="34">
        <v>6100</v>
      </c>
      <c r="B18" s="11" t="s">
        <v>160</v>
      </c>
      <c r="C18" s="74">
        <f>SUM(C19:C23)</f>
        <v>625846599</v>
      </c>
      <c r="D18" s="74">
        <f>SUM(D19:D23)</f>
        <v>319071935</v>
      </c>
      <c r="E18" s="74">
        <f>SUM(E19:E23)</f>
        <v>319071935</v>
      </c>
      <c r="F18" s="74">
        <f>SUM(F19:F23)</f>
        <v>0</v>
      </c>
      <c r="G18" s="75">
        <f>SUM(G19:G23)</f>
        <v>0</v>
      </c>
    </row>
    <row r="19" spans="1:7" ht="16.5" customHeight="1">
      <c r="A19" s="71">
        <v>6101</v>
      </c>
      <c r="B19" s="72" t="s">
        <v>53</v>
      </c>
      <c r="C19" s="73">
        <v>31590000</v>
      </c>
      <c r="D19" s="73">
        <v>15600000</v>
      </c>
      <c r="E19" s="73">
        <f>D19</f>
        <v>15600000</v>
      </c>
      <c r="F19" s="73"/>
      <c r="G19" s="73"/>
    </row>
    <row r="20" spans="1:7" ht="16.5" customHeight="1">
      <c r="A20" s="71">
        <v>6112</v>
      </c>
      <c r="B20" s="72" t="s">
        <v>54</v>
      </c>
      <c r="C20" s="73">
        <v>394340986</v>
      </c>
      <c r="D20" s="73">
        <v>197286973</v>
      </c>
      <c r="E20" s="73">
        <f>D20</f>
        <v>197286973</v>
      </c>
      <c r="F20" s="73"/>
      <c r="G20" s="73"/>
    </row>
    <row r="21" spans="1:7" ht="16.5" customHeight="1">
      <c r="A21" s="71">
        <v>6113</v>
      </c>
      <c r="B21" s="72" t="s">
        <v>55</v>
      </c>
      <c r="C21" s="73">
        <v>16380000</v>
      </c>
      <c r="D21" s="73">
        <v>15210000</v>
      </c>
      <c r="E21" s="73">
        <f>D21</f>
        <v>15210000</v>
      </c>
      <c r="F21" s="73"/>
      <c r="G21" s="73"/>
    </row>
    <row r="22" spans="1:7" ht="16.5" customHeight="1">
      <c r="A22" s="71">
        <v>6115</v>
      </c>
      <c r="B22" s="72" t="s">
        <v>56</v>
      </c>
      <c r="C22" s="73">
        <v>183535613</v>
      </c>
      <c r="D22" s="73">
        <v>90974962</v>
      </c>
      <c r="E22" s="73">
        <f>D22</f>
        <v>90974962</v>
      </c>
      <c r="F22" s="73"/>
      <c r="G22" s="73"/>
    </row>
    <row r="23" spans="1:7" ht="16.5" customHeight="1">
      <c r="A23" s="71"/>
      <c r="B23" s="72"/>
      <c r="C23" s="73"/>
      <c r="D23" s="73"/>
      <c r="E23" s="73"/>
      <c r="F23" s="73"/>
      <c r="G23" s="73"/>
    </row>
    <row r="24" spans="1:7" ht="16.5" customHeight="1">
      <c r="A24" s="11">
        <v>6300</v>
      </c>
      <c r="B24" s="11" t="s">
        <v>161</v>
      </c>
      <c r="C24" s="74">
        <f>SUM(C25:C28)</f>
        <v>366108174</v>
      </c>
      <c r="D24" s="74">
        <f>SUM(D25:D28)</f>
        <v>182756230</v>
      </c>
      <c r="E24" s="74">
        <f>SUM(E25:E28)</f>
        <v>182756230</v>
      </c>
      <c r="F24" s="74">
        <f>SUM(F25:F28)</f>
        <v>0</v>
      </c>
      <c r="G24" s="75">
        <f>SUM(G25:G28)</f>
        <v>0</v>
      </c>
    </row>
    <row r="25" spans="1:7" ht="16.5" customHeight="1">
      <c r="A25" s="71">
        <v>6301</v>
      </c>
      <c r="B25" s="72" t="s">
        <v>57</v>
      </c>
      <c r="C25" s="73">
        <v>273069355</v>
      </c>
      <c r="D25" s="73">
        <v>136328861</v>
      </c>
      <c r="E25" s="73">
        <f>D25</f>
        <v>136328861</v>
      </c>
      <c r="F25" s="73"/>
      <c r="G25" s="73"/>
    </row>
    <row r="26" spans="1:7" ht="16.5" customHeight="1">
      <c r="A26" s="71">
        <v>6302</v>
      </c>
      <c r="B26" s="72" t="s">
        <v>58</v>
      </c>
      <c r="C26" s="73">
        <v>46811889</v>
      </c>
      <c r="D26" s="73">
        <v>23370662</v>
      </c>
      <c r="E26" s="73">
        <f>D26</f>
        <v>23370662</v>
      </c>
      <c r="F26" s="73"/>
      <c r="G26" s="73"/>
    </row>
    <row r="27" spans="1:7" ht="16.5" customHeight="1">
      <c r="A27" s="71">
        <v>6303</v>
      </c>
      <c r="B27" s="72" t="s">
        <v>59</v>
      </c>
      <c r="C27" s="73">
        <v>31207927</v>
      </c>
      <c r="D27" s="73">
        <v>15580441</v>
      </c>
      <c r="E27" s="73">
        <f>D27</f>
        <v>15580441</v>
      </c>
      <c r="F27" s="73"/>
      <c r="G27" s="73"/>
    </row>
    <row r="28" spans="1:7" ht="16.5" customHeight="1">
      <c r="A28" s="71">
        <v>6304</v>
      </c>
      <c r="B28" s="72" t="s">
        <v>60</v>
      </c>
      <c r="C28" s="73">
        <v>15019003</v>
      </c>
      <c r="D28" s="73">
        <v>7476266</v>
      </c>
      <c r="E28" s="73">
        <f>D28</f>
        <v>7476266</v>
      </c>
      <c r="F28" s="73"/>
      <c r="G28" s="73"/>
    </row>
    <row r="29" spans="1:7" ht="16.5" customHeight="1">
      <c r="A29" s="11">
        <v>6400</v>
      </c>
      <c r="B29" s="11" t="s">
        <v>159</v>
      </c>
      <c r="C29" s="74">
        <f>SUM(C30:C31)</f>
        <v>72906000</v>
      </c>
      <c r="D29" s="74">
        <f>SUM(D30:D31)</f>
        <v>72906000</v>
      </c>
      <c r="E29" s="74">
        <f>SUM(E30:E31)</f>
        <v>72906000</v>
      </c>
      <c r="F29" s="74">
        <f>SUM(F30:F31)</f>
        <v>0</v>
      </c>
      <c r="G29" s="75">
        <f>SUM(G30:G31)</f>
        <v>0</v>
      </c>
    </row>
    <row r="30" spans="1:7" ht="16.5" customHeight="1">
      <c r="A30" s="76">
        <v>6404</v>
      </c>
      <c r="B30" s="72" t="s">
        <v>61</v>
      </c>
      <c r="C30" s="77">
        <v>59100000</v>
      </c>
      <c r="D30" s="77">
        <v>59100000</v>
      </c>
      <c r="E30" s="77">
        <f>D30</f>
        <v>59100000</v>
      </c>
      <c r="F30" s="77"/>
      <c r="G30" s="77"/>
    </row>
    <row r="31" spans="1:7" ht="16.5" customHeight="1">
      <c r="A31" s="76">
        <v>6449</v>
      </c>
      <c r="B31" s="78" t="s">
        <v>62</v>
      </c>
      <c r="C31" s="77">
        <v>13806000</v>
      </c>
      <c r="D31" s="77">
        <v>13806000</v>
      </c>
      <c r="E31" s="77">
        <f>D31</f>
        <v>13806000</v>
      </c>
      <c r="F31" s="77"/>
      <c r="G31" s="77"/>
    </row>
    <row r="32" spans="1:7" ht="16.5" customHeight="1">
      <c r="A32" s="11">
        <v>6500</v>
      </c>
      <c r="B32" s="11" t="s">
        <v>162</v>
      </c>
      <c r="C32" s="74">
        <f>SUM(C33:C34)</f>
        <v>85264090</v>
      </c>
      <c r="D32" s="74">
        <f>SUM(D33:D34)</f>
        <v>31012337</v>
      </c>
      <c r="E32" s="74">
        <f>SUM(E33:E34)</f>
        <v>0</v>
      </c>
      <c r="F32" s="74">
        <f>SUM(F33:F34)</f>
        <v>31012337</v>
      </c>
      <c r="G32" s="75">
        <f>SUM(G33:G34)</f>
        <v>0</v>
      </c>
    </row>
    <row r="33" spans="1:7" ht="16.5" customHeight="1">
      <c r="A33" s="79">
        <v>6501</v>
      </c>
      <c r="B33" s="72" t="s">
        <v>63</v>
      </c>
      <c r="C33" s="73">
        <v>82864090</v>
      </c>
      <c r="D33" s="73">
        <v>28612337</v>
      </c>
      <c r="E33" s="73"/>
      <c r="F33" s="73">
        <f>D33</f>
        <v>28612337</v>
      </c>
      <c r="G33" s="73"/>
    </row>
    <row r="34" spans="1:7" ht="16.5" customHeight="1">
      <c r="A34" s="79">
        <v>6504</v>
      </c>
      <c r="B34" s="72" t="s">
        <v>64</v>
      </c>
      <c r="C34" s="73">
        <v>2400000</v>
      </c>
      <c r="D34" s="73">
        <v>2400000</v>
      </c>
      <c r="E34" s="73"/>
      <c r="F34" s="73">
        <f>D34</f>
        <v>2400000</v>
      </c>
      <c r="G34" s="73"/>
    </row>
    <row r="35" spans="1:7" ht="16.5" customHeight="1">
      <c r="A35" s="11">
        <v>6550</v>
      </c>
      <c r="B35" s="11" t="s">
        <v>163</v>
      </c>
      <c r="C35" s="74">
        <f>SUM(C36:C38)</f>
        <v>58264800</v>
      </c>
      <c r="D35" s="74">
        <f>SUM(D36:D38)</f>
        <v>22509000</v>
      </c>
      <c r="E35" s="74">
        <f>SUM(E36:E38)</f>
        <v>0</v>
      </c>
      <c r="F35" s="74">
        <f>SUM(F36:F38)</f>
        <v>22509000</v>
      </c>
      <c r="G35" s="75">
        <f>SUM(G36:G38)</f>
        <v>0</v>
      </c>
    </row>
    <row r="36" spans="1:7" ht="16.5" customHeight="1">
      <c r="A36" s="80">
        <v>6551</v>
      </c>
      <c r="B36" s="81" t="s">
        <v>65</v>
      </c>
      <c r="C36" s="82">
        <v>10673000</v>
      </c>
      <c r="D36" s="82">
        <v>2715000</v>
      </c>
      <c r="E36" s="82"/>
      <c r="F36" s="82">
        <f>D36</f>
        <v>2715000</v>
      </c>
      <c r="G36" s="82"/>
    </row>
    <row r="37" spans="1:7" ht="16.5" customHeight="1">
      <c r="A37" s="80">
        <v>6552</v>
      </c>
      <c r="B37" s="81" t="s">
        <v>66</v>
      </c>
      <c r="C37" s="82"/>
      <c r="D37" s="82"/>
      <c r="E37" s="82"/>
      <c r="F37" s="82">
        <f>D37</f>
        <v>0</v>
      </c>
      <c r="G37" s="82"/>
    </row>
    <row r="38" spans="1:7" ht="16.5" customHeight="1">
      <c r="A38" s="83">
        <v>6599</v>
      </c>
      <c r="B38" s="84" t="s">
        <v>67</v>
      </c>
      <c r="C38" s="85">
        <v>47591800</v>
      </c>
      <c r="D38" s="85">
        <v>19794000</v>
      </c>
      <c r="E38" s="85"/>
      <c r="F38" s="82">
        <f>D38</f>
        <v>19794000</v>
      </c>
      <c r="G38" s="85"/>
    </row>
    <row r="39" spans="1:7" ht="16.5" customHeight="1">
      <c r="A39" s="11">
        <v>6600</v>
      </c>
      <c r="B39" s="11" t="s">
        <v>164</v>
      </c>
      <c r="C39" s="74">
        <f>SUM(C40:C44)</f>
        <v>8767841</v>
      </c>
      <c r="D39" s="74">
        <f>SUM(D40:D44)</f>
        <v>5966848</v>
      </c>
      <c r="E39" s="74">
        <f>SUM(E40:E44)</f>
        <v>0</v>
      </c>
      <c r="F39" s="74">
        <f>SUM(F40:F44)</f>
        <v>5966848</v>
      </c>
      <c r="G39" s="74">
        <f>SUM(G40:G44)</f>
        <v>0</v>
      </c>
    </row>
    <row r="40" spans="1:7" ht="16.5" customHeight="1">
      <c r="A40" s="86">
        <v>6601</v>
      </c>
      <c r="B40" s="87" t="s">
        <v>68</v>
      </c>
      <c r="C40" s="88">
        <v>449841</v>
      </c>
      <c r="D40" s="88">
        <v>234848</v>
      </c>
      <c r="E40" s="88"/>
      <c r="F40" s="89">
        <f>D40</f>
        <v>234848</v>
      </c>
      <c r="G40" s="88"/>
    </row>
    <row r="41" spans="1:7" ht="16.5" customHeight="1">
      <c r="A41" s="90">
        <v>6612</v>
      </c>
      <c r="B41" s="91" t="s">
        <v>69</v>
      </c>
      <c r="C41" s="92"/>
      <c r="D41" s="92"/>
      <c r="E41" s="92"/>
      <c r="F41" s="77">
        <f>D41</f>
        <v>0</v>
      </c>
      <c r="G41" s="92"/>
    </row>
    <row r="42" spans="1:7" ht="16.5" customHeight="1">
      <c r="A42" s="93">
        <v>6617</v>
      </c>
      <c r="B42" s="94" t="s">
        <v>70</v>
      </c>
      <c r="C42" s="92">
        <v>2948000</v>
      </c>
      <c r="D42" s="92">
        <v>1562000</v>
      </c>
      <c r="E42" s="95"/>
      <c r="F42" s="77">
        <f>D42</f>
        <v>1562000</v>
      </c>
      <c r="G42" s="95"/>
    </row>
    <row r="43" spans="1:7" ht="16.5" customHeight="1">
      <c r="A43" s="96">
        <v>6618</v>
      </c>
      <c r="B43" s="97" t="s">
        <v>71</v>
      </c>
      <c r="C43" s="77">
        <v>2400000</v>
      </c>
      <c r="D43" s="77">
        <v>1200000</v>
      </c>
      <c r="E43" s="77"/>
      <c r="F43" s="77">
        <f>D43</f>
        <v>1200000</v>
      </c>
      <c r="G43" s="77"/>
    </row>
    <row r="44" spans="1:7" ht="16.5" customHeight="1">
      <c r="A44" s="98">
        <v>6657</v>
      </c>
      <c r="B44" s="99" t="s">
        <v>179</v>
      </c>
      <c r="C44" s="100">
        <v>2970000</v>
      </c>
      <c r="D44" s="100">
        <v>2970000</v>
      </c>
      <c r="E44" s="100"/>
      <c r="F44" s="101">
        <f>D44</f>
        <v>2970000</v>
      </c>
      <c r="G44" s="102"/>
    </row>
    <row r="45" spans="1:7" ht="16.5" customHeight="1">
      <c r="A45" s="11">
        <v>6700</v>
      </c>
      <c r="B45" s="11" t="s">
        <v>165</v>
      </c>
      <c r="C45" s="74">
        <f>SUM(C46:C49)</f>
        <v>8580000</v>
      </c>
      <c r="D45" s="74">
        <f>SUM(D46:D49)</f>
        <v>4260000</v>
      </c>
      <c r="E45" s="74">
        <f>SUM(E46:E49)</f>
        <v>0</v>
      </c>
      <c r="F45" s="74">
        <f>SUM(F46:F49)</f>
        <v>4260000</v>
      </c>
      <c r="G45" s="74">
        <f>SUM(G46:G49)</f>
        <v>0</v>
      </c>
    </row>
    <row r="46" spans="1:7" ht="16.5" customHeight="1">
      <c r="A46" s="103">
        <v>6701</v>
      </c>
      <c r="B46" s="104" t="s">
        <v>72</v>
      </c>
      <c r="C46" s="77">
        <v>110000</v>
      </c>
      <c r="D46" s="77">
        <v>110000</v>
      </c>
      <c r="E46" s="77"/>
      <c r="F46" s="77">
        <f>D46</f>
        <v>110000</v>
      </c>
      <c r="G46" s="105"/>
    </row>
    <row r="47" spans="1:7" ht="16.5" customHeight="1">
      <c r="A47" s="103">
        <v>6702</v>
      </c>
      <c r="B47" s="104" t="s">
        <v>73</v>
      </c>
      <c r="C47" s="77">
        <v>1750000</v>
      </c>
      <c r="D47" s="77">
        <v>1150000</v>
      </c>
      <c r="E47" s="77"/>
      <c r="F47" s="77">
        <f>D47</f>
        <v>1150000</v>
      </c>
      <c r="G47" s="106"/>
    </row>
    <row r="48" spans="1:7" ht="16.5" customHeight="1">
      <c r="A48" s="103">
        <v>6702</v>
      </c>
      <c r="B48" s="104" t="s">
        <v>180</v>
      </c>
      <c r="C48" s="77">
        <v>720000</v>
      </c>
      <c r="D48" s="77"/>
      <c r="E48" s="77"/>
      <c r="F48" s="77">
        <f>D48</f>
        <v>0</v>
      </c>
      <c r="G48" s="107"/>
    </row>
    <row r="49" spans="1:7" ht="16.5" customHeight="1">
      <c r="A49" s="96">
        <v>6704</v>
      </c>
      <c r="B49" s="108" t="s">
        <v>74</v>
      </c>
      <c r="C49" s="109">
        <v>6000000</v>
      </c>
      <c r="D49" s="109">
        <v>3000000</v>
      </c>
      <c r="E49" s="109"/>
      <c r="F49" s="77">
        <f>D49</f>
        <v>3000000</v>
      </c>
      <c r="G49" s="110"/>
    </row>
    <row r="50" spans="1:7" ht="16.5" customHeight="1">
      <c r="A50" s="11">
        <v>6750</v>
      </c>
      <c r="B50" s="11" t="s">
        <v>157</v>
      </c>
      <c r="C50" s="74">
        <f>SUM(C51:C53)</f>
        <v>96250000</v>
      </c>
      <c r="D50" s="74">
        <f>SUM(D51:D53)</f>
        <v>66300000</v>
      </c>
      <c r="E50" s="111">
        <f>SUM(E51:E53)</f>
        <v>0</v>
      </c>
      <c r="F50" s="111">
        <f>SUM(F51:F53)</f>
        <v>66300000</v>
      </c>
      <c r="G50" s="111">
        <f>SUM(G51:G53)</f>
        <v>0</v>
      </c>
    </row>
    <row r="51" spans="1:7" ht="16.5" customHeight="1">
      <c r="A51" s="112">
        <v>6751</v>
      </c>
      <c r="B51" s="108" t="s">
        <v>181</v>
      </c>
      <c r="C51" s="113">
        <v>2000000</v>
      </c>
      <c r="D51" s="113">
        <v>2000000</v>
      </c>
      <c r="E51" s="114"/>
      <c r="F51" s="115">
        <f>D51</f>
        <v>2000000</v>
      </c>
      <c r="G51" s="116"/>
    </row>
    <row r="52" spans="1:7" ht="16.5" customHeight="1">
      <c r="A52" s="96">
        <v>6757</v>
      </c>
      <c r="B52" s="108" t="s">
        <v>75</v>
      </c>
      <c r="C52" s="109">
        <v>89000000</v>
      </c>
      <c r="D52" s="109">
        <v>62500000</v>
      </c>
      <c r="E52" s="109"/>
      <c r="F52" s="117">
        <f>D52</f>
        <v>62500000</v>
      </c>
      <c r="G52" s="118"/>
    </row>
    <row r="53" spans="1:7" ht="16.5" customHeight="1">
      <c r="A53" s="96">
        <v>6799</v>
      </c>
      <c r="B53" s="97" t="s">
        <v>76</v>
      </c>
      <c r="C53" s="109">
        <v>5250000</v>
      </c>
      <c r="D53" s="109">
        <v>1800000</v>
      </c>
      <c r="E53" s="119"/>
      <c r="F53" s="120">
        <f>D53</f>
        <v>1800000</v>
      </c>
      <c r="G53" s="121"/>
    </row>
    <row r="54" spans="1:7" ht="16.5" customHeight="1">
      <c r="A54" s="2">
        <v>6900</v>
      </c>
      <c r="B54" s="122" t="s">
        <v>13</v>
      </c>
      <c r="C54" s="123">
        <f>SUM(C55:C59)</f>
        <v>6649000</v>
      </c>
      <c r="D54" s="123">
        <f>SUM(D55:D59)</f>
        <v>4849000</v>
      </c>
      <c r="E54" s="124">
        <f>SUM(E55:E59)</f>
        <v>0</v>
      </c>
      <c r="F54" s="124">
        <f>SUM(F55:F59)</f>
        <v>4849000</v>
      </c>
      <c r="G54" s="124">
        <f>SUM(G55:G59)</f>
        <v>0</v>
      </c>
    </row>
    <row r="55" spans="1:7" ht="16.5" customHeight="1">
      <c r="A55" s="125">
        <v>6907</v>
      </c>
      <c r="B55" s="126" t="s">
        <v>171</v>
      </c>
      <c r="C55" s="127"/>
      <c r="D55" s="127"/>
      <c r="E55" s="127"/>
      <c r="F55" s="128">
        <f>D55</f>
        <v>0</v>
      </c>
      <c r="G55" s="129"/>
    </row>
    <row r="56" spans="1:7" ht="17.25">
      <c r="A56" s="130">
        <v>6912</v>
      </c>
      <c r="B56" s="131" t="s">
        <v>14</v>
      </c>
      <c r="C56" s="132">
        <v>1800000</v>
      </c>
      <c r="D56" s="132"/>
      <c r="E56" s="133"/>
      <c r="F56" s="133">
        <f>D56</f>
        <v>0</v>
      </c>
      <c r="G56" s="118"/>
    </row>
    <row r="57" spans="1:7" ht="17.25">
      <c r="A57" s="130">
        <v>6913</v>
      </c>
      <c r="B57" s="131" t="s">
        <v>172</v>
      </c>
      <c r="C57" s="132">
        <v>4849000</v>
      </c>
      <c r="D57" s="132">
        <v>4849000</v>
      </c>
      <c r="E57" s="133"/>
      <c r="F57" s="133">
        <f>D57</f>
        <v>4849000</v>
      </c>
      <c r="G57" s="118"/>
    </row>
    <row r="58" spans="1:7" ht="17.25">
      <c r="A58" s="130">
        <v>6917</v>
      </c>
      <c r="B58" s="134" t="s">
        <v>173</v>
      </c>
      <c r="C58" s="132"/>
      <c r="D58" s="132"/>
      <c r="E58" s="133"/>
      <c r="F58" s="133">
        <f>D58</f>
        <v>0</v>
      </c>
      <c r="G58" s="118"/>
    </row>
    <row r="59" spans="1:7" ht="17.25">
      <c r="A59" s="135">
        <v>6949</v>
      </c>
      <c r="B59" s="136" t="s">
        <v>125</v>
      </c>
      <c r="C59" s="137"/>
      <c r="D59" s="137"/>
      <c r="E59" s="138"/>
      <c r="F59" s="138">
        <f>D59</f>
        <v>0</v>
      </c>
      <c r="G59" s="121"/>
    </row>
    <row r="60" spans="1:7" ht="16.5" customHeight="1">
      <c r="A60" s="11">
        <v>7000</v>
      </c>
      <c r="B60" s="11" t="s">
        <v>166</v>
      </c>
      <c r="C60" s="74">
        <f>SUM(C61:C63)</f>
        <v>21646200</v>
      </c>
      <c r="D60" s="74">
        <f>SUM(D61:D63)</f>
        <v>2687200</v>
      </c>
      <c r="E60" s="74">
        <f>SUM(E61:E63)</f>
        <v>0</v>
      </c>
      <c r="F60" s="75">
        <f>SUM(F61:F63)</f>
        <v>2687200</v>
      </c>
      <c r="G60" s="74">
        <f>SUM(G61:G63)</f>
        <v>0</v>
      </c>
    </row>
    <row r="61" spans="1:7" ht="16.5" customHeight="1">
      <c r="A61" s="139">
        <v>7001</v>
      </c>
      <c r="B61" s="140" t="s">
        <v>77</v>
      </c>
      <c r="C61" s="141">
        <v>2587200</v>
      </c>
      <c r="D61" s="141">
        <v>2587200</v>
      </c>
      <c r="E61" s="114"/>
      <c r="F61" s="142">
        <f>D61</f>
        <v>2587200</v>
      </c>
      <c r="G61" s="116"/>
    </row>
    <row r="62" spans="1:7" ht="16.5" customHeight="1">
      <c r="A62" s="103"/>
      <c r="B62" s="104"/>
      <c r="C62" s="77"/>
      <c r="D62" s="77"/>
      <c r="E62" s="77"/>
      <c r="F62" s="117">
        <f>D62</f>
        <v>0</v>
      </c>
      <c r="G62" s="118"/>
    </row>
    <row r="63" spans="1:7" ht="16.5" customHeight="1">
      <c r="A63" s="83">
        <v>7049</v>
      </c>
      <c r="B63" s="143" t="s">
        <v>78</v>
      </c>
      <c r="C63" s="119">
        <v>19059000</v>
      </c>
      <c r="D63" s="119">
        <v>100000</v>
      </c>
      <c r="E63" s="119"/>
      <c r="F63" s="144">
        <f>D63</f>
        <v>100000</v>
      </c>
      <c r="G63" s="121"/>
    </row>
    <row r="64" spans="1:7" ht="16.5" customHeight="1">
      <c r="A64" s="11">
        <v>7750</v>
      </c>
      <c r="B64" s="11" t="s">
        <v>7</v>
      </c>
      <c r="C64" s="145">
        <f>SUM(C65:C67)</f>
        <v>14400800</v>
      </c>
      <c r="D64" s="145">
        <f>SUM(D65:D67)</f>
        <v>14000400</v>
      </c>
      <c r="E64" s="145">
        <f>SUM(E65:E67)</f>
        <v>0</v>
      </c>
      <c r="F64" s="123">
        <f>SUM(F65:F67)</f>
        <v>0</v>
      </c>
      <c r="G64" s="145">
        <f>SUM(G65:G67)</f>
        <v>14000400</v>
      </c>
    </row>
    <row r="65" spans="1:7" ht="16.5" customHeight="1">
      <c r="A65" s="146">
        <v>7756</v>
      </c>
      <c r="B65" s="147" t="s">
        <v>185</v>
      </c>
      <c r="C65" s="148">
        <v>800800</v>
      </c>
      <c r="D65" s="148">
        <v>400400</v>
      </c>
      <c r="E65" s="148"/>
      <c r="F65" s="148"/>
      <c r="G65" s="109">
        <f>D65</f>
        <v>400400</v>
      </c>
    </row>
    <row r="66" spans="1:7" ht="16.5" customHeight="1">
      <c r="A66" s="96">
        <v>7764</v>
      </c>
      <c r="B66" s="97" t="s">
        <v>79</v>
      </c>
      <c r="C66" s="109">
        <v>13600000</v>
      </c>
      <c r="D66" s="109">
        <v>13600000</v>
      </c>
      <c r="E66" s="109"/>
      <c r="F66" s="109"/>
      <c r="G66" s="109">
        <f>D66</f>
        <v>13600000</v>
      </c>
    </row>
    <row r="67" spans="1:7" ht="16.5" customHeight="1">
      <c r="A67" s="149">
        <v>7799</v>
      </c>
      <c r="B67" s="84" t="s">
        <v>80</v>
      </c>
      <c r="C67" s="119"/>
      <c r="D67" s="119"/>
      <c r="E67" s="119"/>
      <c r="F67" s="119"/>
      <c r="G67" s="121"/>
    </row>
    <row r="68" spans="1:7" ht="16.5" customHeight="1">
      <c r="A68" s="11"/>
      <c r="B68" s="11" t="s">
        <v>10</v>
      </c>
      <c r="C68" s="150">
        <f>C15+C18+C24+C29+C32+C35+C39+C45+C50+C60+C64+C54</f>
        <v>2709879304</v>
      </c>
      <c r="D68" s="150">
        <f>D15+D18+D24+D29+D32+D35+D39+D45+D50+D60+D64+D54</f>
        <v>1398766050</v>
      </c>
      <c r="E68" s="150">
        <f>E15+E18+E24+E29+E32+E35+E39+E45+E50+E60+E64</f>
        <v>1247181265</v>
      </c>
      <c r="F68" s="150">
        <f>F15+F18+F24+F29+F32+F35+F39+F45+F50+F60+F64+F54</f>
        <v>137584385</v>
      </c>
      <c r="G68" s="151">
        <f>G15+G18+G24+G29+G32+G35+G39+G45+G50+G60+G64</f>
        <v>14000400</v>
      </c>
    </row>
    <row r="69" spans="1:7" ht="16.5" customHeight="1">
      <c r="A69" s="41">
        <v>3</v>
      </c>
      <c r="B69" s="11" t="s">
        <v>39</v>
      </c>
      <c r="C69" s="55"/>
      <c r="D69" s="152">
        <f>C69</f>
        <v>0</v>
      </c>
      <c r="E69" s="153"/>
      <c r="F69" s="153"/>
      <c r="G69" s="153"/>
    </row>
    <row r="70" spans="1:7" s="27" customFormat="1" ht="16.5" customHeight="1">
      <c r="A70" s="11">
        <v>6100</v>
      </c>
      <c r="B70" s="11" t="s">
        <v>159</v>
      </c>
      <c r="C70" s="145">
        <f>C71</f>
        <v>131192860</v>
      </c>
      <c r="D70" s="145">
        <f>D71</f>
        <v>131192860</v>
      </c>
      <c r="E70" s="145">
        <f>E71</f>
        <v>131192860</v>
      </c>
      <c r="F70" s="122"/>
      <c r="G70" s="122"/>
    </row>
    <row r="71" spans="1:7" ht="16.5" customHeight="1">
      <c r="A71" s="68">
        <v>6106</v>
      </c>
      <c r="B71" s="69" t="s">
        <v>81</v>
      </c>
      <c r="C71" s="154">
        <v>131192860</v>
      </c>
      <c r="D71" s="154">
        <f>C71</f>
        <v>131192860</v>
      </c>
      <c r="E71" s="154">
        <f>D71</f>
        <v>131192860</v>
      </c>
      <c r="F71" s="153"/>
      <c r="G71" s="153"/>
    </row>
    <row r="72" spans="1:7" ht="16.5" customHeight="1">
      <c r="A72" s="34">
        <v>6400</v>
      </c>
      <c r="B72" s="11" t="s">
        <v>158</v>
      </c>
      <c r="C72" s="145">
        <f>C73</f>
        <v>325915511</v>
      </c>
      <c r="D72" s="145">
        <f>D73</f>
        <v>325915511</v>
      </c>
      <c r="E72" s="145">
        <f>E73</f>
        <v>325915511</v>
      </c>
      <c r="F72" s="153"/>
      <c r="G72" s="153"/>
    </row>
    <row r="73" spans="1:7" ht="16.5" customHeight="1">
      <c r="A73" s="155">
        <v>6449</v>
      </c>
      <c r="B73" s="156" t="s">
        <v>82</v>
      </c>
      <c r="C73" s="157">
        <v>325915511</v>
      </c>
      <c r="D73" s="157">
        <f>C73</f>
        <v>325915511</v>
      </c>
      <c r="E73" s="157">
        <f>D73</f>
        <v>325915511</v>
      </c>
      <c r="F73" s="153"/>
      <c r="G73" s="153"/>
    </row>
    <row r="74" spans="1:7" s="27" customFormat="1" ht="16.5" customHeight="1">
      <c r="A74" s="11">
        <v>6750</v>
      </c>
      <c r="B74" s="11" t="s">
        <v>157</v>
      </c>
      <c r="C74" s="158">
        <f>C75</f>
        <v>0</v>
      </c>
      <c r="D74" s="158">
        <f>D75</f>
        <v>0</v>
      </c>
      <c r="E74" s="158">
        <f>E75</f>
        <v>0</v>
      </c>
      <c r="F74" s="122"/>
      <c r="G74" s="122"/>
    </row>
    <row r="75" spans="1:7" ht="16.5" customHeight="1">
      <c r="A75" s="96">
        <v>6758</v>
      </c>
      <c r="B75" s="108" t="s">
        <v>83</v>
      </c>
      <c r="C75" s="159"/>
      <c r="D75" s="160"/>
      <c r="E75" s="161"/>
      <c r="F75" s="153"/>
      <c r="G75" s="153"/>
    </row>
    <row r="76" spans="1:7" ht="16.5" customHeight="1">
      <c r="A76" s="11">
        <v>7750</v>
      </c>
      <c r="B76" s="11" t="s">
        <v>7</v>
      </c>
      <c r="C76" s="145">
        <f>C77</f>
        <v>91500000</v>
      </c>
      <c r="D76" s="145">
        <f>D77</f>
        <v>91500000</v>
      </c>
      <c r="E76" s="145">
        <f>E77</f>
        <v>0</v>
      </c>
      <c r="F76" s="145">
        <f>F77</f>
        <v>91500000</v>
      </c>
      <c r="G76" s="153"/>
    </row>
    <row r="77" spans="1:7" ht="16.5" customHeight="1">
      <c r="A77" s="149">
        <v>7799</v>
      </c>
      <c r="B77" s="84" t="s">
        <v>80</v>
      </c>
      <c r="C77" s="162">
        <v>91500000</v>
      </c>
      <c r="D77" s="162">
        <f>C77</f>
        <v>91500000</v>
      </c>
      <c r="E77" s="162"/>
      <c r="F77" s="162">
        <f>D77</f>
        <v>91500000</v>
      </c>
      <c r="G77" s="153"/>
    </row>
    <row r="78" spans="1:7" ht="16.5" customHeight="1">
      <c r="A78" s="11"/>
      <c r="B78" s="11" t="s">
        <v>10</v>
      </c>
      <c r="C78" s="163">
        <f>C70+C72+C74+C76</f>
        <v>548608371</v>
      </c>
      <c r="D78" s="163">
        <f>D70+D72+D74+D76</f>
        <v>548608371</v>
      </c>
      <c r="E78" s="163">
        <f>E70+E72+E74+E76</f>
        <v>457108371</v>
      </c>
      <c r="F78" s="163">
        <f>F70+F72+F74+F76</f>
        <v>91500000</v>
      </c>
      <c r="G78" s="164"/>
    </row>
    <row r="79" spans="1:7" ht="17.25" customHeight="1">
      <c r="A79" s="11">
        <v>4</v>
      </c>
      <c r="B79" s="11" t="s">
        <v>20</v>
      </c>
      <c r="C79" s="123"/>
      <c r="D79" s="123"/>
      <c r="E79" s="153"/>
      <c r="F79" s="153"/>
      <c r="G79" s="153"/>
    </row>
    <row r="80" spans="1:7" ht="17.25" customHeight="1">
      <c r="A80" s="11" t="s">
        <v>2</v>
      </c>
      <c r="B80" s="11" t="s">
        <v>24</v>
      </c>
      <c r="C80" s="61">
        <f>SUM(C81:C88)</f>
        <v>339013986</v>
      </c>
      <c r="D80" s="61">
        <f>SUM(D81:D88)</f>
        <v>339013986</v>
      </c>
      <c r="E80" s="153"/>
      <c r="F80" s="153"/>
      <c r="G80" s="153"/>
    </row>
    <row r="81" spans="1:7" ht="17.25" customHeight="1">
      <c r="A81" s="34">
        <v>1</v>
      </c>
      <c r="B81" s="31" t="s">
        <v>175</v>
      </c>
      <c r="C81" s="58">
        <v>57320300</v>
      </c>
      <c r="D81" s="58">
        <f aca="true" t="shared" si="0" ref="D81:D87">C81</f>
        <v>57320300</v>
      </c>
      <c r="E81" s="153"/>
      <c r="F81" s="153"/>
      <c r="G81" s="153"/>
    </row>
    <row r="82" spans="1:7" ht="17.25" customHeight="1">
      <c r="A82" s="34">
        <v>2</v>
      </c>
      <c r="B82" s="31" t="s">
        <v>167</v>
      </c>
      <c r="C82" s="58">
        <v>3509019</v>
      </c>
      <c r="D82" s="58">
        <f t="shared" si="0"/>
        <v>3509019</v>
      </c>
      <c r="E82" s="153"/>
      <c r="F82" s="153"/>
      <c r="G82" s="153"/>
    </row>
    <row r="83" spans="1:7" ht="17.25" customHeight="1">
      <c r="A83" s="34">
        <v>3</v>
      </c>
      <c r="B83" s="31" t="s">
        <v>168</v>
      </c>
      <c r="C83" s="58">
        <v>30379000</v>
      </c>
      <c r="D83" s="58">
        <f t="shared" si="0"/>
        <v>30379000</v>
      </c>
      <c r="E83" s="153"/>
      <c r="F83" s="153"/>
      <c r="G83" s="153"/>
    </row>
    <row r="84" spans="1:7" ht="17.25" customHeight="1">
      <c r="A84" s="34">
        <v>4</v>
      </c>
      <c r="B84" s="31" t="s">
        <v>169</v>
      </c>
      <c r="C84" s="58">
        <v>110545000</v>
      </c>
      <c r="D84" s="58">
        <f t="shared" si="0"/>
        <v>110545000</v>
      </c>
      <c r="E84" s="153"/>
      <c r="F84" s="153"/>
      <c r="G84" s="153"/>
    </row>
    <row r="85" spans="1:7" ht="17.25" customHeight="1">
      <c r="A85" s="34">
        <v>5</v>
      </c>
      <c r="B85" s="31" t="s">
        <v>170</v>
      </c>
      <c r="C85" s="58">
        <v>5488000</v>
      </c>
      <c r="D85" s="58">
        <f t="shared" si="0"/>
        <v>5488000</v>
      </c>
      <c r="E85" s="153"/>
      <c r="F85" s="153"/>
      <c r="G85" s="153"/>
    </row>
    <row r="86" spans="1:7" ht="17.25" customHeight="1">
      <c r="A86" s="34">
        <v>6</v>
      </c>
      <c r="B86" s="31" t="s">
        <v>25</v>
      </c>
      <c r="C86" s="58">
        <v>43326740</v>
      </c>
      <c r="D86" s="58">
        <f t="shared" si="0"/>
        <v>43326740</v>
      </c>
      <c r="E86" s="153"/>
      <c r="F86" s="153"/>
      <c r="G86" s="153"/>
    </row>
    <row r="87" spans="1:7" ht="17.25" customHeight="1">
      <c r="A87" s="34">
        <v>7</v>
      </c>
      <c r="B87" s="31" t="s">
        <v>22</v>
      </c>
      <c r="C87" s="58">
        <v>23314000</v>
      </c>
      <c r="D87" s="58">
        <f t="shared" si="0"/>
        <v>23314000</v>
      </c>
      <c r="E87" s="153"/>
      <c r="F87" s="153"/>
      <c r="G87" s="153"/>
    </row>
    <row r="88" spans="1:7" ht="19.5" customHeight="1">
      <c r="A88" s="34">
        <v>8</v>
      </c>
      <c r="B88" s="31" t="s">
        <v>188</v>
      </c>
      <c r="C88" s="58">
        <v>65131927</v>
      </c>
      <c r="D88" s="58">
        <f>C88</f>
        <v>65131927</v>
      </c>
      <c r="E88" s="153"/>
      <c r="F88" s="153"/>
      <c r="G88" s="153"/>
    </row>
    <row r="89" spans="1:7" ht="19.5" customHeight="1">
      <c r="A89" s="11" t="s">
        <v>3</v>
      </c>
      <c r="B89" s="10" t="s">
        <v>176</v>
      </c>
      <c r="C89" s="58">
        <f>SUM(C90:C97)</f>
        <v>601450000</v>
      </c>
      <c r="D89" s="58">
        <f>SUM(D90:D97)</f>
        <v>601450000</v>
      </c>
      <c r="E89" s="153"/>
      <c r="F89" s="153"/>
      <c r="G89" s="153"/>
    </row>
    <row r="90" spans="1:7" ht="19.5" customHeight="1">
      <c r="A90" s="34">
        <v>1</v>
      </c>
      <c r="B90" s="31" t="s">
        <v>175</v>
      </c>
      <c r="C90" s="58"/>
      <c r="D90" s="58">
        <f>C90</f>
        <v>0</v>
      </c>
      <c r="E90" s="153"/>
      <c r="F90" s="153"/>
      <c r="G90" s="153"/>
    </row>
    <row r="91" spans="1:7" ht="19.5" customHeight="1">
      <c r="A91" s="34">
        <v>2</v>
      </c>
      <c r="B91" s="31" t="s">
        <v>167</v>
      </c>
      <c r="C91" s="58"/>
      <c r="D91" s="58">
        <f aca="true" t="shared" si="1" ref="D91:D97">C91</f>
        <v>0</v>
      </c>
      <c r="E91" s="153"/>
      <c r="F91" s="153"/>
      <c r="G91" s="153"/>
    </row>
    <row r="92" spans="1:7" ht="19.5" customHeight="1">
      <c r="A92" s="34">
        <v>3</v>
      </c>
      <c r="B92" s="31" t="s">
        <v>168</v>
      </c>
      <c r="C92" s="58"/>
      <c r="D92" s="58">
        <f t="shared" si="1"/>
        <v>0</v>
      </c>
      <c r="E92" s="153"/>
      <c r="F92" s="153"/>
      <c r="G92" s="153"/>
    </row>
    <row r="93" spans="1:7" ht="19.5" customHeight="1">
      <c r="A93" s="34">
        <v>4</v>
      </c>
      <c r="B93" s="31" t="s">
        <v>169</v>
      </c>
      <c r="C93" s="58"/>
      <c r="D93" s="58">
        <f t="shared" si="1"/>
        <v>0</v>
      </c>
      <c r="E93" s="153"/>
      <c r="F93" s="153"/>
      <c r="G93" s="153"/>
    </row>
    <row r="94" spans="1:7" ht="19.5" customHeight="1">
      <c r="A94" s="34">
        <v>5</v>
      </c>
      <c r="B94" s="31" t="s">
        <v>170</v>
      </c>
      <c r="C94" s="58"/>
      <c r="D94" s="58">
        <f t="shared" si="1"/>
        <v>0</v>
      </c>
      <c r="E94" s="153"/>
      <c r="F94" s="153"/>
      <c r="G94" s="153"/>
    </row>
    <row r="95" spans="1:7" ht="19.5" customHeight="1">
      <c r="A95" s="34">
        <v>6</v>
      </c>
      <c r="B95" s="31" t="s">
        <v>25</v>
      </c>
      <c r="C95" s="58"/>
      <c r="D95" s="58">
        <f t="shared" si="1"/>
        <v>0</v>
      </c>
      <c r="E95" s="153"/>
      <c r="F95" s="153"/>
      <c r="G95" s="153"/>
    </row>
    <row r="96" spans="1:7" ht="19.5" customHeight="1">
      <c r="A96" s="34">
        <v>7</v>
      </c>
      <c r="B96" s="31" t="s">
        <v>22</v>
      </c>
      <c r="C96" s="58"/>
      <c r="D96" s="58">
        <f t="shared" si="1"/>
        <v>0</v>
      </c>
      <c r="E96" s="153"/>
      <c r="F96" s="153"/>
      <c r="G96" s="153"/>
    </row>
    <row r="97" spans="1:7" ht="19.5" customHeight="1">
      <c r="A97" s="34">
        <v>8</v>
      </c>
      <c r="B97" s="31" t="s">
        <v>188</v>
      </c>
      <c r="C97" s="58">
        <v>601450000</v>
      </c>
      <c r="D97" s="58">
        <f t="shared" si="1"/>
        <v>601450000</v>
      </c>
      <c r="E97" s="153"/>
      <c r="F97" s="153"/>
      <c r="G97" s="153"/>
    </row>
    <row r="98" spans="1:7" ht="19.5" customHeight="1">
      <c r="A98" s="11" t="s">
        <v>3</v>
      </c>
      <c r="B98" s="10" t="s">
        <v>18</v>
      </c>
      <c r="C98" s="58">
        <f>SUM(C99:C106)</f>
        <v>656202869</v>
      </c>
      <c r="D98" s="58">
        <f>SUM(D99:D106)</f>
        <v>656202869</v>
      </c>
      <c r="E98" s="153"/>
      <c r="F98" s="153"/>
      <c r="G98" s="153"/>
    </row>
    <row r="99" spans="1:7" ht="19.5" customHeight="1">
      <c r="A99" s="34">
        <v>1</v>
      </c>
      <c r="B99" s="31" t="s">
        <v>175</v>
      </c>
      <c r="C99" s="58">
        <v>35340000</v>
      </c>
      <c r="D99" s="58">
        <f>C99</f>
        <v>35340000</v>
      </c>
      <c r="E99" s="153"/>
      <c r="F99" s="153"/>
      <c r="G99" s="153"/>
    </row>
    <row r="100" spans="1:7" ht="19.5" customHeight="1">
      <c r="A100" s="34">
        <v>2</v>
      </c>
      <c r="B100" s="31" t="s">
        <v>167</v>
      </c>
      <c r="C100" s="58"/>
      <c r="D100" s="58">
        <f aca="true" t="shared" si="2" ref="D100:D106">C100</f>
        <v>0</v>
      </c>
      <c r="E100" s="153"/>
      <c r="F100" s="153"/>
      <c r="G100" s="153"/>
    </row>
    <row r="101" spans="1:7" ht="19.5" customHeight="1">
      <c r="A101" s="34">
        <v>3</v>
      </c>
      <c r="B101" s="31" t="s">
        <v>168</v>
      </c>
      <c r="C101" s="58"/>
      <c r="D101" s="58">
        <f t="shared" si="2"/>
        <v>0</v>
      </c>
      <c r="E101" s="153"/>
      <c r="F101" s="153"/>
      <c r="G101" s="153"/>
    </row>
    <row r="102" spans="1:7" ht="19.5" customHeight="1">
      <c r="A102" s="34">
        <v>4</v>
      </c>
      <c r="B102" s="31" t="s">
        <v>169</v>
      </c>
      <c r="C102" s="58">
        <v>43500000</v>
      </c>
      <c r="D102" s="58">
        <f t="shared" si="2"/>
        <v>43500000</v>
      </c>
      <c r="E102" s="153"/>
      <c r="F102" s="153"/>
      <c r="G102" s="153"/>
    </row>
    <row r="103" spans="1:7" ht="19.5" customHeight="1">
      <c r="A103" s="34">
        <v>5</v>
      </c>
      <c r="B103" s="31" t="s">
        <v>170</v>
      </c>
      <c r="C103" s="58"/>
      <c r="D103" s="58">
        <f t="shared" si="2"/>
        <v>0</v>
      </c>
      <c r="E103" s="153"/>
      <c r="F103" s="153"/>
      <c r="G103" s="153"/>
    </row>
    <row r="104" spans="1:7" ht="19.5" customHeight="1">
      <c r="A104" s="34">
        <v>6</v>
      </c>
      <c r="B104" s="31" t="s">
        <v>25</v>
      </c>
      <c r="C104" s="58">
        <v>11320000</v>
      </c>
      <c r="D104" s="58">
        <f t="shared" si="2"/>
        <v>11320000</v>
      </c>
      <c r="E104" s="153"/>
      <c r="F104" s="153"/>
      <c r="G104" s="153"/>
    </row>
    <row r="105" spans="1:7" ht="19.5" customHeight="1">
      <c r="A105" s="34">
        <v>7</v>
      </c>
      <c r="B105" s="31" t="s">
        <v>22</v>
      </c>
      <c r="C105" s="58"/>
      <c r="D105" s="58">
        <f t="shared" si="2"/>
        <v>0</v>
      </c>
      <c r="E105" s="153"/>
      <c r="F105" s="153"/>
      <c r="G105" s="153"/>
    </row>
    <row r="106" spans="1:7" ht="17.25">
      <c r="A106" s="34">
        <v>8</v>
      </c>
      <c r="B106" s="31" t="s">
        <v>188</v>
      </c>
      <c r="C106" s="32">
        <v>566042869</v>
      </c>
      <c r="D106" s="58">
        <f t="shared" si="2"/>
        <v>566042869</v>
      </c>
      <c r="E106" s="7"/>
      <c r="F106" s="7"/>
      <c r="G106" s="7"/>
    </row>
    <row r="107" spans="1:7" ht="15.75">
      <c r="A107" s="11" t="s">
        <v>3</v>
      </c>
      <c r="B107" s="10" t="s">
        <v>189</v>
      </c>
      <c r="C107" s="32">
        <f>SUM(C108:C115)</f>
        <v>284261117</v>
      </c>
      <c r="D107" s="31">
        <f>SUM(D108:D115)</f>
        <v>284261117</v>
      </c>
      <c r="E107" s="7"/>
      <c r="F107" s="7"/>
      <c r="G107" s="7"/>
    </row>
    <row r="108" spans="1:7" ht="15.75">
      <c r="A108" s="34">
        <v>1</v>
      </c>
      <c r="B108" s="31" t="s">
        <v>175</v>
      </c>
      <c r="C108" s="32">
        <f>C81+C90-C99</f>
        <v>21980300</v>
      </c>
      <c r="D108" s="167">
        <f>C108</f>
        <v>21980300</v>
      </c>
      <c r="E108" s="7"/>
      <c r="F108" s="7"/>
      <c r="G108" s="7"/>
    </row>
    <row r="109" spans="1:7" ht="15.75">
      <c r="A109" s="34">
        <v>2</v>
      </c>
      <c r="B109" s="31" t="s">
        <v>167</v>
      </c>
      <c r="C109" s="32">
        <f aca="true" t="shared" si="3" ref="C109:C114">C82+C91-C100</f>
        <v>3509019</v>
      </c>
      <c r="D109" s="167">
        <f aca="true" t="shared" si="4" ref="D109:D114">C109</f>
        <v>3509019</v>
      </c>
      <c r="E109" s="7"/>
      <c r="F109" s="7"/>
      <c r="G109" s="7"/>
    </row>
    <row r="110" spans="1:7" ht="15.75">
      <c r="A110" s="34">
        <v>3</v>
      </c>
      <c r="B110" s="31" t="s">
        <v>168</v>
      </c>
      <c r="C110" s="32">
        <f t="shared" si="3"/>
        <v>30379000</v>
      </c>
      <c r="D110" s="167">
        <f t="shared" si="4"/>
        <v>30379000</v>
      </c>
      <c r="E110" s="7"/>
      <c r="F110" s="7"/>
      <c r="G110" s="7"/>
    </row>
    <row r="111" spans="1:7" ht="15.75">
      <c r="A111" s="34">
        <v>4</v>
      </c>
      <c r="B111" s="31" t="s">
        <v>169</v>
      </c>
      <c r="C111" s="32">
        <f t="shared" si="3"/>
        <v>67045000</v>
      </c>
      <c r="D111" s="167">
        <f t="shared" si="4"/>
        <v>67045000</v>
      </c>
      <c r="E111" s="7"/>
      <c r="F111" s="7"/>
      <c r="G111" s="7"/>
    </row>
    <row r="112" spans="1:7" ht="15.75">
      <c r="A112" s="34">
        <v>5</v>
      </c>
      <c r="B112" s="31" t="s">
        <v>170</v>
      </c>
      <c r="C112" s="32">
        <f t="shared" si="3"/>
        <v>5488000</v>
      </c>
      <c r="D112" s="167">
        <f t="shared" si="4"/>
        <v>5488000</v>
      </c>
      <c r="E112" s="7"/>
      <c r="F112" s="7"/>
      <c r="G112" s="7"/>
    </row>
    <row r="113" spans="1:7" ht="15.75">
      <c r="A113" s="34">
        <v>6</v>
      </c>
      <c r="B113" s="31" t="s">
        <v>25</v>
      </c>
      <c r="C113" s="32">
        <f t="shared" si="3"/>
        <v>32006740</v>
      </c>
      <c r="D113" s="167">
        <f t="shared" si="4"/>
        <v>32006740</v>
      </c>
      <c r="E113" s="7"/>
      <c r="F113" s="7"/>
      <c r="G113" s="7"/>
    </row>
    <row r="114" spans="1:7" ht="15.75">
      <c r="A114" s="34">
        <v>7</v>
      </c>
      <c r="B114" s="31" t="s">
        <v>22</v>
      </c>
      <c r="C114" s="32">
        <f t="shared" si="3"/>
        <v>23314000</v>
      </c>
      <c r="D114" s="167">
        <f t="shared" si="4"/>
        <v>23314000</v>
      </c>
      <c r="E114" s="7"/>
      <c r="F114" s="7"/>
      <c r="G114" s="7"/>
    </row>
    <row r="115" spans="1:7" ht="15.75">
      <c r="A115" s="34">
        <v>8</v>
      </c>
      <c r="B115" s="31" t="s">
        <v>188</v>
      </c>
      <c r="C115" s="32">
        <f>C88+C97-C106</f>
        <v>100539058</v>
      </c>
      <c r="D115" s="32">
        <f>D88+D97-D106</f>
        <v>100539058</v>
      </c>
      <c r="E115" s="7"/>
      <c r="F115" s="7"/>
      <c r="G115" s="7"/>
    </row>
    <row r="116" spans="1:2" ht="15.75">
      <c r="A116" s="165"/>
      <c r="B116" s="166"/>
    </row>
    <row r="117" spans="2:6" ht="15.75">
      <c r="B117" s="19"/>
      <c r="D117" s="56" t="s">
        <v>178</v>
      </c>
      <c r="E117" s="57"/>
      <c r="F117" s="19"/>
    </row>
    <row r="118" spans="2:6" ht="15.75">
      <c r="B118" s="19"/>
      <c r="D118" s="185" t="s">
        <v>8</v>
      </c>
      <c r="E118" s="185"/>
      <c r="F118" s="185"/>
    </row>
    <row r="119" spans="2:6" ht="15.75">
      <c r="B119" s="19"/>
      <c r="D119" s="19"/>
      <c r="E119" s="19"/>
      <c r="F119" s="19"/>
    </row>
    <row r="120" spans="2:6" ht="15.75">
      <c r="B120" s="19"/>
      <c r="D120" s="19"/>
      <c r="E120" s="19"/>
      <c r="F120" s="19"/>
    </row>
    <row r="121" spans="2:6" ht="15.75">
      <c r="B121" s="19"/>
      <c r="D121" s="19"/>
      <c r="E121" s="19"/>
      <c r="F121" s="19"/>
    </row>
    <row r="122" spans="2:6" ht="15.75">
      <c r="B122" s="19"/>
      <c r="D122" s="19"/>
      <c r="E122" s="19"/>
      <c r="F122" s="19"/>
    </row>
    <row r="123" spans="2:6" ht="15.75">
      <c r="B123" s="19"/>
      <c r="D123" s="19"/>
      <c r="E123" s="19"/>
      <c r="F123" s="19"/>
    </row>
    <row r="124" spans="2:6" ht="19.5">
      <c r="B124" s="19"/>
      <c r="D124" s="19"/>
      <c r="E124" s="67" t="s">
        <v>187</v>
      </c>
      <c r="F124" s="19"/>
    </row>
  </sheetData>
  <sheetProtection/>
  <mergeCells count="10">
    <mergeCell ref="D118:F118"/>
    <mergeCell ref="B2:G2"/>
    <mergeCell ref="A7:G7"/>
    <mergeCell ref="A8:G8"/>
    <mergeCell ref="A9:F9"/>
    <mergeCell ref="A11:A12"/>
    <mergeCell ref="B11:B12"/>
    <mergeCell ref="C11:C12"/>
    <mergeCell ref="D11:D12"/>
    <mergeCell ref="E11:G11"/>
  </mergeCells>
  <printOptions/>
  <pageMargins left="0.15748031496062992" right="0.11811023622047245" top="0.35433070866141736" bottom="0.31496062992125984" header="0.2755905511811024" footer="0.196850393700787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5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6.28125" style="0" customWidth="1"/>
    <col min="2" max="2" width="30.8515625" style="0" customWidth="1"/>
    <col min="3" max="3" width="16.28125" style="0" customWidth="1"/>
    <col min="4" max="4" width="16.421875" style="0" customWidth="1"/>
    <col min="5" max="5" width="17.421875" style="0" customWidth="1"/>
    <col min="6" max="6" width="16.00390625" style="0" customWidth="1"/>
    <col min="8" max="8" width="16.57421875" style="0" customWidth="1"/>
  </cols>
  <sheetData>
    <row r="2" spans="2:6" s="18" customFormat="1" ht="12.75">
      <c r="B2" s="186" t="s">
        <v>85</v>
      </c>
      <c r="C2" s="186"/>
      <c r="D2" s="186"/>
      <c r="E2" s="186"/>
      <c r="F2" s="186"/>
    </row>
    <row r="3" ht="12.75">
      <c r="B3" s="1"/>
    </row>
    <row r="4" spans="1:4" s="18" customFormat="1" ht="15.75">
      <c r="A4" s="26" t="s">
        <v>84</v>
      </c>
      <c r="B4" s="26"/>
      <c r="C4" s="26"/>
      <c r="D4" s="27"/>
    </row>
    <row r="5" spans="1:4" s="18" customFormat="1" ht="15.75">
      <c r="A5" s="26" t="s">
        <v>50</v>
      </c>
      <c r="B5" s="26"/>
      <c r="C5" s="26"/>
      <c r="D5" s="27"/>
    </row>
    <row r="6" s="18" customFormat="1" ht="12.75">
      <c r="A6" s="27"/>
    </row>
    <row r="7" spans="1:6" s="18" customFormat="1" ht="18.75">
      <c r="A7" s="187" t="s">
        <v>47</v>
      </c>
      <c r="B7" s="187"/>
      <c r="C7" s="187"/>
      <c r="D7" s="187"/>
      <c r="E7" s="187"/>
      <c r="F7" s="187"/>
    </row>
    <row r="8" spans="1:6" s="18" customFormat="1" ht="18.75">
      <c r="A8" s="187" t="s">
        <v>194</v>
      </c>
      <c r="B8" s="187"/>
      <c r="C8" s="187"/>
      <c r="D8" s="187"/>
      <c r="E8" s="187"/>
      <c r="F8" s="187"/>
    </row>
    <row r="9" spans="1:6" s="18" customFormat="1" ht="18" customHeight="1">
      <c r="A9" s="188" t="s">
        <v>30</v>
      </c>
      <c r="B9" s="188"/>
      <c r="C9" s="188"/>
      <c r="D9" s="188"/>
      <c r="E9" s="188"/>
      <c r="F9" s="188"/>
    </row>
    <row r="10" spans="1:5" s="18" customFormat="1" ht="15.75">
      <c r="A10" s="27"/>
      <c r="B10" s="26"/>
      <c r="C10" s="26"/>
      <c r="D10" s="28" t="s">
        <v>29</v>
      </c>
      <c r="E10" s="28"/>
    </row>
    <row r="11" spans="1:6" ht="33" customHeight="1">
      <c r="A11" s="189" t="s">
        <v>0</v>
      </c>
      <c r="B11" s="191" t="s">
        <v>28</v>
      </c>
      <c r="C11" s="193" t="s">
        <v>34</v>
      </c>
      <c r="D11" s="193" t="s">
        <v>35</v>
      </c>
      <c r="E11" s="199" t="s">
        <v>36</v>
      </c>
      <c r="F11" s="200"/>
    </row>
    <row r="12" spans="1:6" ht="26.25" customHeight="1">
      <c r="A12" s="190"/>
      <c r="B12" s="192"/>
      <c r="C12" s="194"/>
      <c r="D12" s="194"/>
      <c r="E12" s="5" t="s">
        <v>37</v>
      </c>
      <c r="F12" s="4" t="s">
        <v>38</v>
      </c>
    </row>
    <row r="13" spans="1:6" ht="17.25" customHeight="1">
      <c r="A13" s="5" t="s">
        <v>3</v>
      </c>
      <c r="B13" s="12" t="s">
        <v>4</v>
      </c>
      <c r="C13" s="10"/>
      <c r="D13" s="15"/>
      <c r="E13" s="15"/>
      <c r="F13" s="7"/>
    </row>
    <row r="14" spans="1:6" ht="17.25" customHeight="1">
      <c r="A14" s="5">
        <v>3</v>
      </c>
      <c r="B14" s="12" t="s">
        <v>32</v>
      </c>
      <c r="C14" s="10"/>
      <c r="D14" s="15"/>
      <c r="E14" s="15"/>
      <c r="F14" s="7"/>
    </row>
    <row r="15" spans="1:6" ht="17.25" customHeight="1">
      <c r="A15" s="5">
        <v>3.1</v>
      </c>
      <c r="B15" s="12" t="s">
        <v>33</v>
      </c>
      <c r="C15" s="14"/>
      <c r="D15" s="14"/>
      <c r="E15" s="14"/>
      <c r="F15" s="14"/>
    </row>
    <row r="16" spans="1:6" ht="20.25">
      <c r="A16" s="168"/>
      <c r="B16" s="168" t="s">
        <v>86</v>
      </c>
      <c r="C16" s="51">
        <f>C17+C21+C27+C32</f>
        <v>4989563538</v>
      </c>
      <c r="D16" s="51">
        <f>D17+D21+D27+D32</f>
        <v>1162875308</v>
      </c>
      <c r="E16" s="51">
        <f>E17+E21+E27+E32</f>
        <v>4457392273</v>
      </c>
      <c r="F16" s="51">
        <f>F17+F21+F27+F32</f>
        <v>1041494660</v>
      </c>
    </row>
    <row r="17" spans="1:6" ht="18.75">
      <c r="A17" s="169"/>
      <c r="B17" s="122" t="s">
        <v>12</v>
      </c>
      <c r="C17" s="51">
        <f>SUM(C18:C20)</f>
        <v>2739874800</v>
      </c>
      <c r="D17" s="51">
        <f>SUM(D18:D20)</f>
        <v>672748700</v>
      </c>
      <c r="E17" s="51">
        <f>SUM(E18:E20)</f>
        <v>2412293413</v>
      </c>
      <c r="F17" s="51">
        <f>SUM(F18:F20)</f>
        <v>583115940</v>
      </c>
    </row>
    <row r="18" spans="1:6" ht="18.75">
      <c r="A18" s="170">
        <v>6001</v>
      </c>
      <c r="B18" s="171" t="s">
        <v>147</v>
      </c>
      <c r="C18" s="47">
        <v>1348464000</v>
      </c>
      <c r="D18" s="172">
        <v>330213000</v>
      </c>
      <c r="E18" s="48">
        <v>1317399600</v>
      </c>
      <c r="F18" s="172">
        <v>332943600</v>
      </c>
    </row>
    <row r="19" spans="1:6" ht="18.75">
      <c r="A19" s="170">
        <v>6003</v>
      </c>
      <c r="B19" s="171" t="s">
        <v>148</v>
      </c>
      <c r="C19" s="47">
        <v>1391410800</v>
      </c>
      <c r="D19" s="172">
        <v>342535700</v>
      </c>
      <c r="E19" s="48">
        <v>1024632840</v>
      </c>
      <c r="F19" s="172">
        <v>250172340</v>
      </c>
    </row>
    <row r="20" spans="1:6" ht="18.75">
      <c r="A20" s="170"/>
      <c r="B20" s="171" t="s">
        <v>87</v>
      </c>
      <c r="C20" s="47"/>
      <c r="D20" s="173"/>
      <c r="E20" s="48">
        <v>70260973</v>
      </c>
      <c r="F20" s="173"/>
    </row>
    <row r="21" spans="1:6" ht="18.75">
      <c r="A21" s="170"/>
      <c r="B21" s="122" t="s">
        <v>88</v>
      </c>
      <c r="C21" s="51">
        <f>SUM(C22:C26)</f>
        <v>1244734296</v>
      </c>
      <c r="D21" s="51">
        <f>SUM(D22:D26)</f>
        <v>306774664</v>
      </c>
      <c r="E21" s="51">
        <f>SUM(E22:E25)</f>
        <v>1107646584</v>
      </c>
      <c r="F21" s="51">
        <f>SUM(F22:F26)</f>
        <v>279706540</v>
      </c>
    </row>
    <row r="22" spans="1:6" ht="18.75">
      <c r="A22" s="170">
        <v>6101</v>
      </c>
      <c r="B22" s="171" t="s">
        <v>149</v>
      </c>
      <c r="C22" s="47">
        <v>63960000</v>
      </c>
      <c r="D22" s="172">
        <v>15990000</v>
      </c>
      <c r="E22" s="48">
        <v>49368000</v>
      </c>
      <c r="F22" s="172">
        <v>13249500</v>
      </c>
    </row>
    <row r="23" spans="1:6" ht="18.75">
      <c r="A23" s="170">
        <v>6112</v>
      </c>
      <c r="B23" s="171" t="s">
        <v>150</v>
      </c>
      <c r="C23" s="47">
        <v>795477852</v>
      </c>
      <c r="D23" s="172">
        <v>197054013</v>
      </c>
      <c r="E23" s="48">
        <v>678555900</v>
      </c>
      <c r="F23" s="172">
        <v>169638975</v>
      </c>
    </row>
    <row r="24" spans="1:6" ht="18.75">
      <c r="A24" s="170">
        <v>6113</v>
      </c>
      <c r="B24" s="171" t="s">
        <v>151</v>
      </c>
      <c r="C24" s="47">
        <v>4680000</v>
      </c>
      <c r="D24" s="172">
        <v>1170000</v>
      </c>
      <c r="E24" s="48">
        <v>4356000</v>
      </c>
      <c r="F24" s="172">
        <v>1089000</v>
      </c>
    </row>
    <row r="25" spans="1:6" ht="18.75">
      <c r="A25" s="170">
        <v>6115</v>
      </c>
      <c r="B25" s="171" t="s">
        <v>183</v>
      </c>
      <c r="C25" s="47">
        <v>380616444</v>
      </c>
      <c r="D25" s="172">
        <v>92560651</v>
      </c>
      <c r="E25" s="184">
        <v>375366684</v>
      </c>
      <c r="F25" s="172">
        <v>95729065</v>
      </c>
    </row>
    <row r="26" spans="1:6" ht="18.75">
      <c r="A26" s="170"/>
      <c r="B26" s="171"/>
      <c r="C26" s="47"/>
      <c r="D26" s="172"/>
      <c r="F26" s="178"/>
    </row>
    <row r="27" spans="1:6" ht="18.75">
      <c r="A27" s="170"/>
      <c r="B27" s="122" t="s">
        <v>89</v>
      </c>
      <c r="C27" s="51">
        <f>SUM(C28:C31)</f>
        <v>745354442</v>
      </c>
      <c r="D27" s="51">
        <f>SUM(D28:D31)</f>
        <v>183351944</v>
      </c>
      <c r="E27" s="51">
        <f>SUM(E28:E31)</f>
        <v>683536609</v>
      </c>
      <c r="F27" s="51">
        <f>SUM(F28:F31)</f>
        <v>165821980</v>
      </c>
    </row>
    <row r="28" spans="1:6" ht="18.75">
      <c r="A28" s="170">
        <v>6301</v>
      </c>
      <c r="B28" s="171" t="s">
        <v>90</v>
      </c>
      <c r="C28" s="47">
        <v>557278968</v>
      </c>
      <c r="D28" s="172">
        <v>136740494</v>
      </c>
      <c r="E28" s="48">
        <v>513314923</v>
      </c>
      <c r="F28" s="172">
        <v>124559472</v>
      </c>
    </row>
    <row r="29" spans="1:6" ht="18.75">
      <c r="A29" s="170">
        <v>6302</v>
      </c>
      <c r="B29" s="171" t="s">
        <v>91</v>
      </c>
      <c r="C29" s="47">
        <v>95533537</v>
      </c>
      <c r="D29" s="172">
        <v>23441227</v>
      </c>
      <c r="E29" s="48">
        <v>85110843</v>
      </c>
      <c r="F29" s="172">
        <v>20759912</v>
      </c>
    </row>
    <row r="30" spans="1:6" ht="18.75">
      <c r="A30" s="170">
        <v>6303</v>
      </c>
      <c r="B30" s="171" t="s">
        <v>92</v>
      </c>
      <c r="C30" s="47">
        <v>63689025</v>
      </c>
      <c r="D30" s="172">
        <v>15627486</v>
      </c>
      <c r="E30" s="48">
        <v>56740562</v>
      </c>
      <c r="F30" s="172">
        <v>13841890</v>
      </c>
    </row>
    <row r="31" spans="1:6" ht="18.75">
      <c r="A31" s="170">
        <v>6304</v>
      </c>
      <c r="B31" s="171" t="s">
        <v>93</v>
      </c>
      <c r="C31" s="47">
        <v>28852912</v>
      </c>
      <c r="D31" s="172">
        <v>7542737</v>
      </c>
      <c r="E31" s="48">
        <v>28370281</v>
      </c>
      <c r="F31" s="172">
        <v>6660706</v>
      </c>
    </row>
    <row r="32" spans="1:6" ht="18.75">
      <c r="A32" s="170"/>
      <c r="B32" s="122" t="s">
        <v>94</v>
      </c>
      <c r="C32" s="51">
        <f>C33+C34+C35</f>
        <v>259600000</v>
      </c>
      <c r="D32" s="51">
        <f>D33+D34+D35+D36</f>
        <v>0</v>
      </c>
      <c r="E32" s="51">
        <f>E33+E34+E35+E36</f>
        <v>253915667</v>
      </c>
      <c r="F32" s="51">
        <f>F33+F34+F35+F36</f>
        <v>12850200</v>
      </c>
    </row>
    <row r="33" spans="1:8" ht="18.75">
      <c r="A33" s="170">
        <v>6404</v>
      </c>
      <c r="B33" s="171" t="s">
        <v>152</v>
      </c>
      <c r="C33" s="47">
        <v>219600000</v>
      </c>
      <c r="D33" s="49"/>
      <c r="E33" s="48">
        <v>208800000</v>
      </c>
      <c r="F33" s="49"/>
      <c r="H33" s="64"/>
    </row>
    <row r="34" spans="1:8" ht="18.75">
      <c r="A34" s="170">
        <v>6404</v>
      </c>
      <c r="B34" s="171" t="s">
        <v>95</v>
      </c>
      <c r="C34" s="47">
        <v>18000000</v>
      </c>
      <c r="D34" s="49"/>
      <c r="E34" s="48">
        <v>18000000</v>
      </c>
      <c r="F34" s="49"/>
      <c r="H34" s="64"/>
    </row>
    <row r="35" spans="1:6" ht="18.75">
      <c r="A35" s="170">
        <v>6449</v>
      </c>
      <c r="B35" s="171" t="s">
        <v>96</v>
      </c>
      <c r="C35" s="47">
        <v>22000000</v>
      </c>
      <c r="D35" s="49"/>
      <c r="E35" s="48">
        <v>27115667</v>
      </c>
      <c r="F35" s="49">
        <f>12850200</f>
        <v>12850200</v>
      </c>
    </row>
    <row r="36" spans="1:6" ht="18.75">
      <c r="A36" s="170">
        <v>6449</v>
      </c>
      <c r="B36" s="171" t="s">
        <v>97</v>
      </c>
      <c r="C36" s="47"/>
      <c r="D36" s="49"/>
      <c r="E36" s="48"/>
      <c r="F36" s="49"/>
    </row>
    <row r="37" spans="1:6" ht="20.25">
      <c r="A37" s="174"/>
      <c r="B37" s="168" t="s">
        <v>98</v>
      </c>
      <c r="C37" s="51">
        <f>C38+C41+C45+C51+C56+C61+C69</f>
        <v>1177107600</v>
      </c>
      <c r="D37" s="51">
        <f>D38+D41+D45+D51+D56+D61+D69</f>
        <v>147837546</v>
      </c>
      <c r="E37" s="51">
        <f>E38+E41+E45+E51+E56+E61+E69</f>
        <v>1063070000</v>
      </c>
      <c r="F37" s="51">
        <f>F38+F41+F45+F51+F56+F61+F69</f>
        <v>63595733</v>
      </c>
    </row>
    <row r="38" spans="1:6" ht="18.75">
      <c r="A38" s="170"/>
      <c r="B38" s="122" t="s">
        <v>99</v>
      </c>
      <c r="C38" s="51">
        <f>C39+C40</f>
        <v>309600000</v>
      </c>
      <c r="D38" s="51">
        <f>D39+D40</f>
        <v>54251753</v>
      </c>
      <c r="E38" s="51">
        <f>E39+E40</f>
        <v>252000000</v>
      </c>
      <c r="F38" s="51">
        <f>F39+F40</f>
        <v>49054273</v>
      </c>
    </row>
    <row r="39" spans="1:6" ht="18.75">
      <c r="A39" s="170">
        <v>6501</v>
      </c>
      <c r="B39" s="171" t="s">
        <v>100</v>
      </c>
      <c r="C39" s="47">
        <v>300000000</v>
      </c>
      <c r="D39" s="172">
        <v>54251753</v>
      </c>
      <c r="E39" s="48">
        <v>240000000</v>
      </c>
      <c r="F39" s="172">
        <v>48154273</v>
      </c>
    </row>
    <row r="40" spans="1:6" ht="18.75">
      <c r="A40" s="170">
        <v>6504</v>
      </c>
      <c r="B40" s="171" t="s">
        <v>101</v>
      </c>
      <c r="C40" s="47">
        <v>9600000</v>
      </c>
      <c r="D40" s="172"/>
      <c r="E40" s="48">
        <v>12000000</v>
      </c>
      <c r="F40" s="172">
        <v>900000</v>
      </c>
    </row>
    <row r="41" spans="1:6" ht="18.75">
      <c r="A41" s="170"/>
      <c r="B41" s="122" t="s">
        <v>102</v>
      </c>
      <c r="C41" s="51">
        <f>C42+C44+C43</f>
        <v>138000000</v>
      </c>
      <c r="D41" s="51">
        <f>D42+D44+D43</f>
        <v>35755800</v>
      </c>
      <c r="E41" s="51">
        <f>E42+E44+E43</f>
        <v>174000000</v>
      </c>
      <c r="F41" s="51">
        <f>F42+F44+F43</f>
        <v>3681000</v>
      </c>
    </row>
    <row r="42" spans="1:6" ht="18.75">
      <c r="A42" s="170">
        <v>6551</v>
      </c>
      <c r="B42" s="171" t="s">
        <v>103</v>
      </c>
      <c r="C42" s="47">
        <v>42000000</v>
      </c>
      <c r="D42" s="172">
        <v>7958000</v>
      </c>
      <c r="E42" s="48">
        <v>24000000</v>
      </c>
      <c r="F42" s="172">
        <v>1165000</v>
      </c>
    </row>
    <row r="43" spans="1:6" ht="18.75">
      <c r="A43" s="170">
        <v>6552</v>
      </c>
      <c r="B43" s="171" t="s">
        <v>104</v>
      </c>
      <c r="C43" s="47">
        <v>36000000</v>
      </c>
      <c r="D43" s="172"/>
      <c r="E43" s="48">
        <v>114000000</v>
      </c>
      <c r="F43" s="172"/>
    </row>
    <row r="44" spans="1:6" ht="18.75">
      <c r="A44" s="170">
        <v>6599</v>
      </c>
      <c r="B44" s="171" t="s">
        <v>105</v>
      </c>
      <c r="C44" s="47">
        <v>60000000</v>
      </c>
      <c r="D44" s="172">
        <v>27797800</v>
      </c>
      <c r="E44" s="48">
        <v>36000000</v>
      </c>
      <c r="F44" s="172">
        <v>2516000</v>
      </c>
    </row>
    <row r="45" spans="1:6" ht="18">
      <c r="A45" s="175"/>
      <c r="B45" s="122" t="s">
        <v>106</v>
      </c>
      <c r="C45" s="51">
        <f>C46+C49+C48+C47+C50</f>
        <v>16800000</v>
      </c>
      <c r="D45" s="51">
        <f>D46+D49+D48+D47+D50</f>
        <v>2800993</v>
      </c>
      <c r="E45" s="51">
        <f>E46+E49+E48+E47+E50</f>
        <v>16800000</v>
      </c>
      <c r="F45" s="51">
        <f>F46+F49+F48+F47+F50</f>
        <v>3369460</v>
      </c>
    </row>
    <row r="46" spans="1:6" ht="17.25">
      <c r="A46" s="175">
        <v>6601</v>
      </c>
      <c r="B46" s="171" t="s">
        <v>107</v>
      </c>
      <c r="C46" s="47">
        <v>4800000</v>
      </c>
      <c r="D46" s="176">
        <v>214993</v>
      </c>
      <c r="E46" s="48">
        <v>4800000</v>
      </c>
      <c r="F46" s="176">
        <v>273460</v>
      </c>
    </row>
    <row r="47" spans="1:6" ht="17.25">
      <c r="A47" s="175">
        <v>6612</v>
      </c>
      <c r="B47" s="171" t="s">
        <v>108</v>
      </c>
      <c r="C47" s="47"/>
      <c r="D47" s="176"/>
      <c r="E47" s="48"/>
      <c r="F47" s="176">
        <v>510000</v>
      </c>
    </row>
    <row r="48" spans="1:6" ht="17.25">
      <c r="A48" s="175">
        <v>6617</v>
      </c>
      <c r="B48" s="171" t="s">
        <v>109</v>
      </c>
      <c r="C48" s="47">
        <v>7200000</v>
      </c>
      <c r="D48" s="176">
        <v>1386000</v>
      </c>
      <c r="E48" s="48">
        <v>7200000</v>
      </c>
      <c r="F48" s="176">
        <v>1386000</v>
      </c>
    </row>
    <row r="49" spans="1:6" ht="17.25">
      <c r="A49" s="175">
        <v>6618</v>
      </c>
      <c r="B49" s="171" t="s">
        <v>110</v>
      </c>
      <c r="C49" s="47">
        <v>4800000</v>
      </c>
      <c r="D49" s="176">
        <v>1200000</v>
      </c>
      <c r="E49" s="48">
        <v>4800000</v>
      </c>
      <c r="F49" s="176">
        <v>1200000</v>
      </c>
    </row>
    <row r="50" spans="1:6" ht="17.25">
      <c r="A50" s="175">
        <v>6649</v>
      </c>
      <c r="B50" s="171" t="s">
        <v>111</v>
      </c>
      <c r="C50" s="47"/>
      <c r="D50" s="176"/>
      <c r="E50" s="48"/>
      <c r="F50" s="49"/>
    </row>
    <row r="51" spans="1:6" ht="18">
      <c r="A51" s="175"/>
      <c r="B51" s="122" t="s">
        <v>112</v>
      </c>
      <c r="C51" s="51">
        <f>SUM(C52:C55)</f>
        <v>44640000</v>
      </c>
      <c r="D51" s="51">
        <f>SUM(D52:D55)</f>
        <v>4320000</v>
      </c>
      <c r="E51" s="51">
        <f>SUM(E52:E55)</f>
        <v>33240000</v>
      </c>
      <c r="F51" s="51">
        <f>SUM(F52:F55)</f>
        <v>2475000</v>
      </c>
    </row>
    <row r="52" spans="1:6" ht="17.25">
      <c r="A52" s="175">
        <v>6701</v>
      </c>
      <c r="B52" s="171" t="s">
        <v>113</v>
      </c>
      <c r="C52" s="47">
        <v>8640000</v>
      </c>
      <c r="D52" s="176"/>
      <c r="E52" s="48">
        <v>14040000</v>
      </c>
      <c r="F52" s="176">
        <v>390000</v>
      </c>
    </row>
    <row r="53" spans="1:6" ht="17.25">
      <c r="A53" s="175">
        <v>6702</v>
      </c>
      <c r="B53" s="171" t="s">
        <v>114</v>
      </c>
      <c r="C53" s="47">
        <v>24000000</v>
      </c>
      <c r="D53" s="176">
        <v>600000</v>
      </c>
      <c r="E53" s="48">
        <v>12000000</v>
      </c>
      <c r="F53" s="176">
        <v>285000</v>
      </c>
    </row>
    <row r="54" spans="1:8" ht="17.25">
      <c r="A54" s="175">
        <v>6703</v>
      </c>
      <c r="B54" s="171" t="s">
        <v>184</v>
      </c>
      <c r="C54" s="47"/>
      <c r="D54" s="176">
        <v>720000</v>
      </c>
      <c r="E54" s="177"/>
      <c r="F54" s="177"/>
      <c r="H54" s="62"/>
    </row>
    <row r="55" spans="1:6" ht="17.25">
      <c r="A55" s="175">
        <v>6704</v>
      </c>
      <c r="B55" s="171" t="s">
        <v>115</v>
      </c>
      <c r="C55" s="47">
        <v>12000000</v>
      </c>
      <c r="D55" s="178">
        <v>3000000</v>
      </c>
      <c r="E55" s="48">
        <v>7200000</v>
      </c>
      <c r="F55" s="178">
        <v>1800000</v>
      </c>
    </row>
    <row r="56" spans="1:6" ht="18">
      <c r="A56" s="175"/>
      <c r="B56" s="122" t="s">
        <v>116</v>
      </c>
      <c r="C56" s="51">
        <f>SUM(C57:C60)</f>
        <v>378000000</v>
      </c>
      <c r="D56" s="51">
        <f>SUM(D57:D60)</f>
        <v>29950000</v>
      </c>
      <c r="E56" s="51">
        <f>SUM(E57:E60)</f>
        <v>360000000</v>
      </c>
      <c r="F56" s="51">
        <f>SUM(F57:F60)</f>
        <v>0</v>
      </c>
    </row>
    <row r="57" spans="1:6" ht="17.25">
      <c r="A57" s="175">
        <v>6751</v>
      </c>
      <c r="B57" s="171" t="s">
        <v>117</v>
      </c>
      <c r="C57" s="47">
        <v>5000000</v>
      </c>
      <c r="D57" s="179"/>
      <c r="E57" s="48">
        <v>10000000</v>
      </c>
      <c r="F57" s="49"/>
    </row>
    <row r="58" spans="1:6" ht="17.25">
      <c r="A58" s="175">
        <v>6757</v>
      </c>
      <c r="B58" s="171" t="s">
        <v>118</v>
      </c>
      <c r="C58" s="47">
        <v>333000000</v>
      </c>
      <c r="D58" s="178">
        <v>26500000</v>
      </c>
      <c r="E58" s="48">
        <v>306000000</v>
      </c>
      <c r="F58" s="49"/>
    </row>
    <row r="59" spans="1:6" ht="17.25">
      <c r="A59" s="175">
        <v>6758</v>
      </c>
      <c r="B59" s="171" t="s">
        <v>119</v>
      </c>
      <c r="C59" s="47">
        <v>40000000</v>
      </c>
      <c r="D59" s="177"/>
      <c r="E59" s="48">
        <v>44000000</v>
      </c>
      <c r="F59" s="49"/>
    </row>
    <row r="60" spans="1:6" ht="17.25">
      <c r="A60" s="175">
        <v>6799</v>
      </c>
      <c r="B60" s="171" t="s">
        <v>120</v>
      </c>
      <c r="C60" s="47"/>
      <c r="D60" s="178">
        <v>3450000</v>
      </c>
      <c r="E60" s="48"/>
      <c r="F60" s="49"/>
    </row>
    <row r="61" spans="1:6" ht="18">
      <c r="A61" s="175"/>
      <c r="B61" s="122" t="s">
        <v>13</v>
      </c>
      <c r="C61" s="51">
        <f>SUM(C62:C68)</f>
        <v>132000000</v>
      </c>
      <c r="D61" s="51">
        <f>SUM(D62:D68)</f>
        <v>1800000</v>
      </c>
      <c r="E61" s="51">
        <f>SUM(E62:E68)</f>
        <v>84000000</v>
      </c>
      <c r="F61" s="51">
        <f>SUM(F62:F68)</f>
        <v>0</v>
      </c>
    </row>
    <row r="62" spans="1:6" ht="17.25">
      <c r="A62" s="175">
        <v>6907</v>
      </c>
      <c r="B62" s="171" t="s">
        <v>121</v>
      </c>
      <c r="C62" s="47">
        <v>20000000</v>
      </c>
      <c r="D62" s="49"/>
      <c r="E62" s="48">
        <v>20000000</v>
      </c>
      <c r="F62" s="49"/>
    </row>
    <row r="63" spans="1:6" ht="17.25">
      <c r="A63" s="175">
        <v>6912</v>
      </c>
      <c r="B63" s="171" t="s">
        <v>14</v>
      </c>
      <c r="C63" s="47">
        <v>15000000</v>
      </c>
      <c r="D63" s="48">
        <v>1800000</v>
      </c>
      <c r="E63" s="48">
        <v>8000000</v>
      </c>
      <c r="F63" s="49"/>
    </row>
    <row r="64" spans="1:6" ht="17.25">
      <c r="A64" s="175">
        <v>6913</v>
      </c>
      <c r="B64" s="171" t="s">
        <v>122</v>
      </c>
      <c r="C64" s="47">
        <v>12000000</v>
      </c>
      <c r="D64" s="48"/>
      <c r="E64" s="48">
        <v>15000000</v>
      </c>
      <c r="F64" s="49"/>
    </row>
    <row r="65" spans="1:6" ht="17.25">
      <c r="A65" s="175">
        <v>6916</v>
      </c>
      <c r="B65" s="171" t="s">
        <v>15</v>
      </c>
      <c r="C65" s="47">
        <v>20000000</v>
      </c>
      <c r="D65" s="49"/>
      <c r="E65" s="48">
        <v>15000000</v>
      </c>
      <c r="F65" s="49"/>
    </row>
    <row r="66" spans="1:6" ht="17.25">
      <c r="A66" s="175">
        <v>6917</v>
      </c>
      <c r="B66" s="171" t="s">
        <v>123</v>
      </c>
      <c r="C66" s="47">
        <v>12000000</v>
      </c>
      <c r="D66" s="49"/>
      <c r="E66" s="48">
        <v>8000000</v>
      </c>
      <c r="F66" s="49"/>
    </row>
    <row r="67" spans="1:6" ht="17.25">
      <c r="A67" s="175">
        <v>6921</v>
      </c>
      <c r="B67" s="171" t="s">
        <v>124</v>
      </c>
      <c r="C67" s="47">
        <v>18000000</v>
      </c>
      <c r="D67" s="49"/>
      <c r="E67" s="48">
        <v>10000000</v>
      </c>
      <c r="F67" s="49"/>
    </row>
    <row r="68" spans="1:6" ht="17.25">
      <c r="A68" s="175">
        <v>6949</v>
      </c>
      <c r="B68" s="171" t="s">
        <v>125</v>
      </c>
      <c r="C68" s="47">
        <v>35000000</v>
      </c>
      <c r="D68" s="49"/>
      <c r="E68" s="48">
        <v>8000000</v>
      </c>
      <c r="F68" s="49"/>
    </row>
    <row r="69" spans="1:6" ht="18">
      <c r="A69" s="175"/>
      <c r="B69" s="122" t="s">
        <v>126</v>
      </c>
      <c r="C69" s="51">
        <f>SUM(C70:C75)</f>
        <v>158067600</v>
      </c>
      <c r="D69" s="51">
        <f>SUM(D70:D75)</f>
        <v>18959000</v>
      </c>
      <c r="E69" s="51">
        <f>SUM(E70:E75)</f>
        <v>143030000</v>
      </c>
      <c r="F69" s="51">
        <f>SUM(F70:F75)</f>
        <v>5016000</v>
      </c>
    </row>
    <row r="70" spans="1:6" ht="17.25">
      <c r="A70" s="175">
        <v>7001</v>
      </c>
      <c r="B70" s="171" t="s">
        <v>127</v>
      </c>
      <c r="C70" s="47">
        <v>45000000</v>
      </c>
      <c r="D70" s="152"/>
      <c r="E70" s="48">
        <v>27000000</v>
      </c>
      <c r="F70" s="49"/>
    </row>
    <row r="71" spans="1:8" ht="17.25">
      <c r="A71" s="175">
        <v>7003</v>
      </c>
      <c r="B71" s="171" t="s">
        <v>128</v>
      </c>
      <c r="C71" s="47">
        <v>15150000</v>
      </c>
      <c r="D71" s="49"/>
      <c r="E71" s="48">
        <v>6800000</v>
      </c>
      <c r="F71" s="49"/>
      <c r="H71" s="52"/>
    </row>
    <row r="72" spans="1:6" ht="17.25">
      <c r="A72" s="175">
        <v>7004</v>
      </c>
      <c r="B72" s="171" t="s">
        <v>129</v>
      </c>
      <c r="C72" s="47">
        <v>6150000</v>
      </c>
      <c r="D72" s="49"/>
      <c r="E72" s="48">
        <v>6150000</v>
      </c>
      <c r="F72" s="49"/>
    </row>
    <row r="73" spans="1:6" ht="17.25">
      <c r="A73" s="175">
        <v>7006</v>
      </c>
      <c r="B73" s="171" t="s">
        <v>130</v>
      </c>
      <c r="C73" s="47">
        <v>12000000</v>
      </c>
      <c r="D73" s="49"/>
      <c r="E73" s="48">
        <v>7500000</v>
      </c>
      <c r="F73" s="49">
        <v>5016000</v>
      </c>
    </row>
    <row r="74" spans="1:6" ht="17.25">
      <c r="A74" s="175">
        <v>7049</v>
      </c>
      <c r="B74" s="171" t="s">
        <v>131</v>
      </c>
      <c r="C74" s="47">
        <v>72830000</v>
      </c>
      <c r="D74" s="49"/>
      <c r="E74" s="48">
        <v>90580000</v>
      </c>
      <c r="F74" s="49"/>
    </row>
    <row r="75" spans="1:6" ht="17.25">
      <c r="A75" s="175">
        <v>7049</v>
      </c>
      <c r="B75" s="171" t="s">
        <v>132</v>
      </c>
      <c r="C75" s="47">
        <v>6937600</v>
      </c>
      <c r="D75" s="178">
        <v>18959000</v>
      </c>
      <c r="E75" s="48">
        <v>5000000</v>
      </c>
      <c r="F75" s="49"/>
    </row>
    <row r="76" spans="1:6" ht="18">
      <c r="A76" s="2"/>
      <c r="B76" s="2" t="s">
        <v>133</v>
      </c>
      <c r="C76" s="51">
        <f>C77</f>
        <v>233536000</v>
      </c>
      <c r="D76" s="51">
        <f>D77</f>
        <v>400400</v>
      </c>
      <c r="E76" s="51">
        <f>E77</f>
        <v>137770000</v>
      </c>
      <c r="F76" s="51">
        <f>F77</f>
        <v>0</v>
      </c>
    </row>
    <row r="77" spans="1:6" ht="18">
      <c r="A77" s="175"/>
      <c r="B77" s="122" t="s">
        <v>111</v>
      </c>
      <c r="C77" s="51">
        <f>SUM(C78:C85)</f>
        <v>233536000</v>
      </c>
      <c r="D77" s="51">
        <f>SUM(D78:D85)</f>
        <v>400400</v>
      </c>
      <c r="E77" s="51">
        <f>SUM(E79:E85)</f>
        <v>137770000</v>
      </c>
      <c r="F77" s="51">
        <f>SUM(F79:F85)</f>
        <v>0</v>
      </c>
    </row>
    <row r="78" spans="1:6" ht="18">
      <c r="A78" s="34">
        <v>7756</v>
      </c>
      <c r="B78" s="180" t="s">
        <v>185</v>
      </c>
      <c r="C78" s="51"/>
      <c r="D78" s="181">
        <v>400400</v>
      </c>
      <c r="E78" s="51"/>
      <c r="F78" s="51"/>
    </row>
    <row r="79" spans="1:6" ht="17.25">
      <c r="A79" s="175">
        <v>7761</v>
      </c>
      <c r="B79" s="171" t="s">
        <v>134</v>
      </c>
      <c r="C79" s="47">
        <v>6100000</v>
      </c>
      <c r="D79" s="49"/>
      <c r="E79" s="48">
        <v>5220000</v>
      </c>
      <c r="F79" s="49"/>
    </row>
    <row r="80" spans="1:6" ht="17.25">
      <c r="A80" s="175">
        <v>7764</v>
      </c>
      <c r="B80" s="171" t="s">
        <v>135</v>
      </c>
      <c r="C80" s="47">
        <v>13600000</v>
      </c>
      <c r="D80" s="178"/>
      <c r="E80" s="48">
        <v>13200000</v>
      </c>
      <c r="F80" s="47"/>
    </row>
    <row r="81" spans="1:6" ht="17.25">
      <c r="A81" s="175">
        <v>7764</v>
      </c>
      <c r="B81" s="171" t="s">
        <v>136</v>
      </c>
      <c r="C81" s="47">
        <v>30536000</v>
      </c>
      <c r="D81" s="47"/>
      <c r="E81" s="48">
        <v>26000000</v>
      </c>
      <c r="F81" s="47"/>
    </row>
    <row r="82" spans="1:6" ht="17.25">
      <c r="A82" s="175">
        <v>7799</v>
      </c>
      <c r="B82" s="171" t="s">
        <v>137</v>
      </c>
      <c r="C82" s="47">
        <v>30000000</v>
      </c>
      <c r="D82" s="49"/>
      <c r="E82" s="48">
        <v>30000000</v>
      </c>
      <c r="F82" s="49"/>
    </row>
    <row r="83" spans="1:6" ht="17.25">
      <c r="A83" s="175">
        <v>7799</v>
      </c>
      <c r="B83" s="171" t="s">
        <v>153</v>
      </c>
      <c r="C83" s="47">
        <v>152700000</v>
      </c>
      <c r="D83" s="49"/>
      <c r="E83" s="48">
        <v>62750000</v>
      </c>
      <c r="F83" s="49"/>
    </row>
    <row r="84" spans="1:6" ht="17.25">
      <c r="A84" s="175">
        <v>7899</v>
      </c>
      <c r="B84" s="171" t="s">
        <v>138</v>
      </c>
      <c r="C84" s="47">
        <v>600000</v>
      </c>
      <c r="D84" s="49"/>
      <c r="E84" s="48">
        <v>600000</v>
      </c>
      <c r="F84" s="49"/>
    </row>
    <row r="85" spans="1:6" ht="17.25">
      <c r="A85" s="175"/>
      <c r="B85" s="171" t="s">
        <v>139</v>
      </c>
      <c r="C85" s="47"/>
      <c r="D85" s="49"/>
      <c r="E85" s="48"/>
      <c r="F85" s="49"/>
    </row>
    <row r="86" spans="1:6" ht="18">
      <c r="A86" s="55"/>
      <c r="B86" s="55" t="s">
        <v>154</v>
      </c>
      <c r="C86" s="47">
        <v>160556400</v>
      </c>
      <c r="D86" s="49"/>
      <c r="E86" s="47">
        <v>112000000</v>
      </c>
      <c r="F86" s="49"/>
    </row>
    <row r="87" spans="1:6" ht="18">
      <c r="A87" s="196" t="s">
        <v>146</v>
      </c>
      <c r="B87" s="196"/>
      <c r="C87" s="17">
        <f>C76+C16+C37+C86</f>
        <v>6560763538</v>
      </c>
      <c r="D87" s="17">
        <f>D76+D16+D37+D86</f>
        <v>1311113254</v>
      </c>
      <c r="E87" s="17">
        <f>E76+E16+E37+E86</f>
        <v>5770232273</v>
      </c>
      <c r="F87" s="17">
        <f>F76+F16+F37+F86</f>
        <v>1105090393</v>
      </c>
    </row>
    <row r="88" spans="1:6" ht="20.25">
      <c r="A88" s="168"/>
      <c r="B88" s="168" t="s">
        <v>86</v>
      </c>
      <c r="C88" s="51">
        <f>C89+C91</f>
        <v>605092280</v>
      </c>
      <c r="D88" s="51">
        <f>D89+D91</f>
        <v>457108371</v>
      </c>
      <c r="E88" s="51">
        <f>E89+E91</f>
        <v>567853348</v>
      </c>
      <c r="F88" s="51">
        <f>F89+F91</f>
        <v>272951887</v>
      </c>
    </row>
    <row r="89" spans="1:6" ht="18">
      <c r="A89" s="175"/>
      <c r="B89" s="2" t="s">
        <v>88</v>
      </c>
      <c r="C89" s="16">
        <f>C90</f>
        <v>373778000</v>
      </c>
      <c r="D89" s="16">
        <f>D90</f>
        <v>131192860</v>
      </c>
      <c r="E89" s="16">
        <f>E90</f>
        <v>241657092</v>
      </c>
      <c r="F89" s="16">
        <f>F90</f>
        <v>227327777</v>
      </c>
    </row>
    <row r="90" spans="1:6" ht="17.25">
      <c r="A90" s="175">
        <v>6106</v>
      </c>
      <c r="B90" s="171" t="s">
        <v>140</v>
      </c>
      <c r="C90" s="66">
        <v>373778000</v>
      </c>
      <c r="D90" s="173">
        <v>131192860</v>
      </c>
      <c r="E90" s="47">
        <v>241657092</v>
      </c>
      <c r="F90" s="173">
        <f>227327777</f>
        <v>227327777</v>
      </c>
    </row>
    <row r="91" spans="1:6" ht="18">
      <c r="A91" s="175"/>
      <c r="B91" s="122" t="s">
        <v>94</v>
      </c>
      <c r="C91" s="63">
        <f>SUM(C92:C93)</f>
        <v>231314280</v>
      </c>
      <c r="D91" s="16">
        <f>SUM(D92:D93)</f>
        <v>325915511</v>
      </c>
      <c r="E91" s="16">
        <f>SUM(E92:E93)</f>
        <v>326196256</v>
      </c>
      <c r="F91" s="16">
        <f>SUM(F92:F93)</f>
        <v>45624110</v>
      </c>
    </row>
    <row r="92" spans="1:6" ht="17.25">
      <c r="A92" s="175">
        <v>6406</v>
      </c>
      <c r="B92" s="171" t="s">
        <v>141</v>
      </c>
      <c r="C92" s="66">
        <v>20278000</v>
      </c>
      <c r="D92" s="47"/>
      <c r="E92" s="48">
        <v>29700000</v>
      </c>
      <c r="F92" s="47"/>
    </row>
    <row r="93" spans="1:6" ht="17.25">
      <c r="A93" s="175">
        <v>6449</v>
      </c>
      <c r="B93" s="171" t="s">
        <v>174</v>
      </c>
      <c r="C93" s="66">
        <v>211036280</v>
      </c>
      <c r="D93" s="47">
        <v>325915511</v>
      </c>
      <c r="E93" s="48">
        <v>296496256</v>
      </c>
      <c r="F93" s="47">
        <v>45624110</v>
      </c>
    </row>
    <row r="94" spans="1:6" ht="20.25">
      <c r="A94" s="2"/>
      <c r="B94" s="168" t="s">
        <v>142</v>
      </c>
      <c r="C94" s="63">
        <f>C95</f>
        <v>35700000</v>
      </c>
      <c r="D94" s="16">
        <f aca="true" t="shared" si="0" ref="D94:F95">D95</f>
        <v>0</v>
      </c>
      <c r="E94" s="16">
        <f>E95</f>
        <v>35700000</v>
      </c>
      <c r="F94" s="16">
        <f t="shared" si="0"/>
        <v>6170000</v>
      </c>
    </row>
    <row r="95" spans="1:6" ht="18">
      <c r="A95" s="175"/>
      <c r="B95" s="122" t="s">
        <v>116</v>
      </c>
      <c r="C95" s="63">
        <f>C96</f>
        <v>35700000</v>
      </c>
      <c r="D95" s="16">
        <f t="shared" si="0"/>
        <v>0</v>
      </c>
      <c r="E95" s="16">
        <f t="shared" si="0"/>
        <v>35700000</v>
      </c>
      <c r="F95" s="16">
        <f t="shared" si="0"/>
        <v>6170000</v>
      </c>
    </row>
    <row r="96" spans="1:6" ht="17.25">
      <c r="A96" s="175">
        <v>6758</v>
      </c>
      <c r="B96" s="171" t="s">
        <v>143</v>
      </c>
      <c r="C96" s="66">
        <v>35700000</v>
      </c>
      <c r="D96" s="173"/>
      <c r="E96" s="48">
        <v>35700000</v>
      </c>
      <c r="F96" s="173">
        <v>6170000</v>
      </c>
    </row>
    <row r="97" spans="1:6" ht="18">
      <c r="A97" s="175"/>
      <c r="B97" s="122" t="s">
        <v>126</v>
      </c>
      <c r="C97" s="63">
        <f>C98</f>
        <v>1200000</v>
      </c>
      <c r="D97" s="16">
        <f>D98</f>
        <v>0</v>
      </c>
      <c r="E97" s="16">
        <f>E98</f>
        <v>1200000</v>
      </c>
      <c r="F97" s="16">
        <f>F98</f>
        <v>0</v>
      </c>
    </row>
    <row r="98" spans="1:6" ht="17.25">
      <c r="A98" s="175">
        <v>7004</v>
      </c>
      <c r="B98" s="171" t="s">
        <v>144</v>
      </c>
      <c r="C98" s="66">
        <v>1200000</v>
      </c>
      <c r="D98" s="173"/>
      <c r="E98" s="47">
        <v>1200000</v>
      </c>
      <c r="F98" s="173"/>
    </row>
    <row r="99" spans="1:6" ht="20.25">
      <c r="A99" s="2"/>
      <c r="B99" s="168" t="s">
        <v>133</v>
      </c>
      <c r="C99" s="17">
        <f>C100</f>
        <v>619500000</v>
      </c>
      <c r="D99" s="17">
        <f>D100</f>
        <v>91500000</v>
      </c>
      <c r="E99" s="17">
        <f>E100</f>
        <v>80500000</v>
      </c>
      <c r="F99" s="17">
        <f>F100</f>
        <v>85950000</v>
      </c>
    </row>
    <row r="100" spans="1:6" ht="18">
      <c r="A100" s="175"/>
      <c r="B100" s="2" t="s">
        <v>111</v>
      </c>
      <c r="C100" s="17">
        <f>SUM(C101:C102)</f>
        <v>619500000</v>
      </c>
      <c r="D100" s="17">
        <f>SUM(D101:D102)</f>
        <v>91500000</v>
      </c>
      <c r="E100" s="17">
        <f>SUM(E101:E102)</f>
        <v>80500000</v>
      </c>
      <c r="F100" s="17">
        <f>SUM(F101:F102)</f>
        <v>85950000</v>
      </c>
    </row>
    <row r="101" spans="1:6" ht="17.25">
      <c r="A101" s="175">
        <v>7799</v>
      </c>
      <c r="B101" s="171" t="s">
        <v>186</v>
      </c>
      <c r="C101" s="182">
        <v>540500000</v>
      </c>
      <c r="D101" s="49">
        <v>91500000</v>
      </c>
      <c r="E101" s="183">
        <v>56000000</v>
      </c>
      <c r="F101" s="49">
        <v>85950000</v>
      </c>
    </row>
    <row r="102" spans="1:6" ht="17.25">
      <c r="A102" s="175"/>
      <c r="B102" s="171" t="s">
        <v>145</v>
      </c>
      <c r="C102" s="182">
        <v>79000000</v>
      </c>
      <c r="D102" s="49"/>
      <c r="E102" s="183">
        <v>24500000</v>
      </c>
      <c r="F102" s="49"/>
    </row>
    <row r="103" spans="1:6" ht="18">
      <c r="A103" s="2"/>
      <c r="B103" s="65" t="s">
        <v>146</v>
      </c>
      <c r="C103" s="50">
        <f>C99+C94+C91+C89+C97</f>
        <v>1261492280</v>
      </c>
      <c r="D103" s="50">
        <f>D99+D94+D91+D89+D97</f>
        <v>548608371</v>
      </c>
      <c r="E103" s="50">
        <f>E99+E94+E91+E89+E97</f>
        <v>685253348</v>
      </c>
      <c r="F103" s="50">
        <f>F99+F94+F91+F89+F97</f>
        <v>365071887</v>
      </c>
    </row>
    <row r="105" spans="4:6" ht="16.5">
      <c r="D105" s="21" t="s">
        <v>195</v>
      </c>
      <c r="E105" s="22"/>
      <c r="F105" s="23"/>
    </row>
    <row r="106" spans="4:6" ht="16.5">
      <c r="D106" s="197" t="s">
        <v>8</v>
      </c>
      <c r="E106" s="197"/>
      <c r="F106" s="197"/>
    </row>
    <row r="112" spans="5:6" ht="19.5" customHeight="1">
      <c r="E112" s="198" t="s">
        <v>187</v>
      </c>
      <c r="F112" s="198"/>
    </row>
    <row r="114" spans="2:3" ht="12.75">
      <c r="B114" s="3"/>
      <c r="C114" s="3"/>
    </row>
    <row r="115" spans="2:3" ht="12.75">
      <c r="B115" s="3"/>
      <c r="C115" s="3"/>
    </row>
  </sheetData>
  <sheetProtection/>
  <mergeCells count="12">
    <mergeCell ref="D11:D12"/>
    <mergeCell ref="E11:F11"/>
    <mergeCell ref="A87:B87"/>
    <mergeCell ref="D106:F106"/>
    <mergeCell ref="E112:F112"/>
    <mergeCell ref="B2:F2"/>
    <mergeCell ref="A7:F7"/>
    <mergeCell ref="A8:F8"/>
    <mergeCell ref="A9:F9"/>
    <mergeCell ref="A11:A12"/>
    <mergeCell ref="B11:B12"/>
    <mergeCell ref="C11:C12"/>
  </mergeCells>
  <printOptions/>
  <pageMargins left="0.15748031496062992" right="0.11811023622047245" top="0.4330708661417323" bottom="0.35433070866141736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5"/>
  <sheetViews>
    <sheetView zoomScalePageLayoutView="0" workbookViewId="0" topLeftCell="A97">
      <selection activeCell="H83" sqref="H83"/>
    </sheetView>
  </sheetViews>
  <sheetFormatPr defaultColWidth="9.140625" defaultRowHeight="12.75"/>
  <cols>
    <col min="1" max="1" width="6.28125" style="0" customWidth="1"/>
    <col min="2" max="2" width="30.8515625" style="0" customWidth="1"/>
    <col min="3" max="3" width="16.28125" style="0" customWidth="1"/>
    <col min="4" max="4" width="16.421875" style="0" customWidth="1"/>
    <col min="5" max="5" width="17.421875" style="0" customWidth="1"/>
    <col min="6" max="6" width="16.00390625" style="0" customWidth="1"/>
    <col min="8" max="8" width="16.57421875" style="0" customWidth="1"/>
  </cols>
  <sheetData>
    <row r="2" spans="2:6" s="18" customFormat="1" ht="12.75">
      <c r="B2" s="186" t="s">
        <v>85</v>
      </c>
      <c r="C2" s="186"/>
      <c r="D2" s="186"/>
      <c r="E2" s="186"/>
      <c r="F2" s="186"/>
    </row>
    <row r="3" ht="12.75">
      <c r="B3" s="1"/>
    </row>
    <row r="4" spans="1:4" s="18" customFormat="1" ht="15.75">
      <c r="A4" s="26" t="s">
        <v>84</v>
      </c>
      <c r="B4" s="26"/>
      <c r="C4" s="26"/>
      <c r="D4" s="27"/>
    </row>
    <row r="5" spans="1:4" s="18" customFormat="1" ht="15.75">
      <c r="A5" s="26" t="s">
        <v>50</v>
      </c>
      <c r="B5" s="26"/>
      <c r="C5" s="26"/>
      <c r="D5" s="27"/>
    </row>
    <row r="6" s="18" customFormat="1" ht="12.75">
      <c r="A6" s="27"/>
    </row>
    <row r="7" spans="1:6" s="18" customFormat="1" ht="18.75">
      <c r="A7" s="187" t="s">
        <v>47</v>
      </c>
      <c r="B7" s="187"/>
      <c r="C7" s="187"/>
      <c r="D7" s="187"/>
      <c r="E7" s="187"/>
      <c r="F7" s="187"/>
    </row>
    <row r="8" spans="1:6" s="18" customFormat="1" ht="18.75">
      <c r="A8" s="187" t="s">
        <v>182</v>
      </c>
      <c r="B8" s="187"/>
      <c r="C8" s="187"/>
      <c r="D8" s="187"/>
      <c r="E8" s="187"/>
      <c r="F8" s="187"/>
    </row>
    <row r="9" spans="1:6" s="18" customFormat="1" ht="18" customHeight="1">
      <c r="A9" s="188" t="s">
        <v>30</v>
      </c>
      <c r="B9" s="188"/>
      <c r="C9" s="188"/>
      <c r="D9" s="188"/>
      <c r="E9" s="188"/>
      <c r="F9" s="188"/>
    </row>
    <row r="10" spans="1:5" s="18" customFormat="1" ht="15.75">
      <c r="A10" s="27"/>
      <c r="B10" s="26"/>
      <c r="C10" s="26"/>
      <c r="D10" s="28" t="s">
        <v>29</v>
      </c>
      <c r="E10" s="28"/>
    </row>
    <row r="11" spans="1:6" ht="33" customHeight="1">
      <c r="A11" s="189" t="s">
        <v>0</v>
      </c>
      <c r="B11" s="191" t="s">
        <v>28</v>
      </c>
      <c r="C11" s="193" t="s">
        <v>34</v>
      </c>
      <c r="D11" s="193" t="s">
        <v>35</v>
      </c>
      <c r="E11" s="199" t="s">
        <v>36</v>
      </c>
      <c r="F11" s="200"/>
    </row>
    <row r="12" spans="1:6" ht="26.25" customHeight="1">
      <c r="A12" s="190"/>
      <c r="B12" s="192"/>
      <c r="C12" s="194"/>
      <c r="D12" s="194"/>
      <c r="E12" s="5" t="s">
        <v>37</v>
      </c>
      <c r="F12" s="4" t="s">
        <v>38</v>
      </c>
    </row>
    <row r="13" spans="1:6" ht="17.25" customHeight="1">
      <c r="A13" s="5" t="s">
        <v>3</v>
      </c>
      <c r="B13" s="12" t="s">
        <v>4</v>
      </c>
      <c r="C13" s="10"/>
      <c r="D13" s="15"/>
      <c r="E13" s="15"/>
      <c r="F13" s="7"/>
    </row>
    <row r="14" spans="1:6" ht="17.25" customHeight="1">
      <c r="A14" s="5">
        <v>3</v>
      </c>
      <c r="B14" s="12" t="s">
        <v>32</v>
      </c>
      <c r="C14" s="10"/>
      <c r="D14" s="15"/>
      <c r="E14" s="15"/>
      <c r="F14" s="7"/>
    </row>
    <row r="15" spans="1:6" ht="17.25" customHeight="1">
      <c r="A15" s="5">
        <v>3.1</v>
      </c>
      <c r="B15" s="12" t="s">
        <v>33</v>
      </c>
      <c r="C15" s="14"/>
      <c r="D15" s="14"/>
      <c r="E15" s="14"/>
      <c r="F15" s="14"/>
    </row>
    <row r="16" spans="1:6" ht="20.25">
      <c r="A16" s="168"/>
      <c r="B16" s="168" t="s">
        <v>86</v>
      </c>
      <c r="C16" s="51">
        <f>C17+C21+C27+C32</f>
        <v>4989563538</v>
      </c>
      <c r="D16" s="51">
        <f>D17+D21+D27+D32</f>
        <v>1247181265</v>
      </c>
      <c r="E16" s="51">
        <f>E17+E21+E27+E32</f>
        <v>4457392273</v>
      </c>
      <c r="F16" s="51">
        <f>F17+F21+F27+F32</f>
        <v>1173946982</v>
      </c>
    </row>
    <row r="17" spans="1:6" ht="18.75">
      <c r="A17" s="169"/>
      <c r="B17" s="122" t="s">
        <v>12</v>
      </c>
      <c r="C17" s="51">
        <f>SUM(C18:C20)</f>
        <v>2739874800</v>
      </c>
      <c r="D17" s="51">
        <f>SUM(D18:D20)</f>
        <v>672447100</v>
      </c>
      <c r="E17" s="51">
        <f>SUM(E18:E20)</f>
        <v>2412293413</v>
      </c>
      <c r="F17" s="51">
        <f>SUM(F18:F20)</f>
        <v>629767490</v>
      </c>
    </row>
    <row r="18" spans="1:6" ht="18.75">
      <c r="A18" s="170">
        <v>6001</v>
      </c>
      <c r="B18" s="171" t="s">
        <v>147</v>
      </c>
      <c r="C18" s="47">
        <v>1348464000</v>
      </c>
      <c r="D18" s="172">
        <v>317031000</v>
      </c>
      <c r="E18" s="48">
        <v>1317399600</v>
      </c>
      <c r="F18" s="172">
        <v>336694600</v>
      </c>
    </row>
    <row r="19" spans="1:6" ht="18.75">
      <c r="A19" s="170">
        <v>6003</v>
      </c>
      <c r="B19" s="171" t="s">
        <v>148</v>
      </c>
      <c r="C19" s="47">
        <v>1391410800</v>
      </c>
      <c r="D19" s="172">
        <v>355416100</v>
      </c>
      <c r="E19" s="48">
        <v>1024632840</v>
      </c>
      <c r="F19" s="172">
        <v>293072890</v>
      </c>
    </row>
    <row r="20" spans="1:6" ht="18.75">
      <c r="A20" s="170"/>
      <c r="B20" s="171" t="s">
        <v>87</v>
      </c>
      <c r="C20" s="47"/>
      <c r="D20" s="173"/>
      <c r="E20" s="48">
        <v>70260973</v>
      </c>
      <c r="F20" s="173"/>
    </row>
    <row r="21" spans="1:6" ht="18.75">
      <c r="A21" s="170"/>
      <c r="B21" s="122" t="s">
        <v>88</v>
      </c>
      <c r="C21" s="51">
        <f>SUM(C22:C26)</f>
        <v>1244734296</v>
      </c>
      <c r="D21" s="51">
        <f>SUM(D22:D26)</f>
        <v>319071935</v>
      </c>
      <c r="E21" s="51">
        <f>SUM(E22:E25)</f>
        <v>1107646584</v>
      </c>
      <c r="F21" s="51">
        <f>SUM(F22:F26)</f>
        <v>311775582</v>
      </c>
    </row>
    <row r="22" spans="1:6" ht="18.75">
      <c r="A22" s="170">
        <v>6101</v>
      </c>
      <c r="B22" s="171" t="s">
        <v>149</v>
      </c>
      <c r="C22" s="47">
        <v>63960000</v>
      </c>
      <c r="D22" s="172">
        <v>15600000</v>
      </c>
      <c r="E22" s="48">
        <v>49368000</v>
      </c>
      <c r="F22" s="172">
        <v>13249500</v>
      </c>
    </row>
    <row r="23" spans="1:6" ht="18.75">
      <c r="A23" s="170">
        <v>6112</v>
      </c>
      <c r="B23" s="171" t="s">
        <v>150</v>
      </c>
      <c r="C23" s="47">
        <v>795477852</v>
      </c>
      <c r="D23" s="172">
        <v>197286973</v>
      </c>
      <c r="E23" s="48">
        <v>678555900</v>
      </c>
      <c r="F23" s="172">
        <v>179525583</v>
      </c>
    </row>
    <row r="24" spans="1:6" ht="18.75">
      <c r="A24" s="170">
        <v>6113</v>
      </c>
      <c r="B24" s="171" t="s">
        <v>151</v>
      </c>
      <c r="C24" s="47">
        <v>4680000</v>
      </c>
      <c r="D24" s="172">
        <v>15210000</v>
      </c>
      <c r="E24" s="48">
        <v>4356000</v>
      </c>
      <c r="F24" s="172">
        <v>19965000</v>
      </c>
    </row>
    <row r="25" spans="1:6" ht="18.75">
      <c r="A25" s="170">
        <v>6115</v>
      </c>
      <c r="B25" s="171" t="s">
        <v>183</v>
      </c>
      <c r="C25" s="47">
        <v>380616444</v>
      </c>
      <c r="D25" s="172">
        <v>90974962</v>
      </c>
      <c r="E25" s="48">
        <v>375366684</v>
      </c>
      <c r="F25" s="172">
        <v>99035499</v>
      </c>
    </row>
    <row r="26" spans="1:6" ht="18.75">
      <c r="A26" s="170"/>
      <c r="B26" s="171"/>
      <c r="C26" s="47"/>
      <c r="D26" s="172"/>
      <c r="F26" s="172"/>
    </row>
    <row r="27" spans="1:6" ht="18.75">
      <c r="A27" s="170"/>
      <c r="B27" s="122" t="s">
        <v>89</v>
      </c>
      <c r="C27" s="51">
        <f>SUM(C28:C31)</f>
        <v>745354442</v>
      </c>
      <c r="D27" s="51">
        <f>SUM(D28:D31)</f>
        <v>182756230</v>
      </c>
      <c r="E27" s="51">
        <f>SUM(E28:E31)</f>
        <v>683536609</v>
      </c>
      <c r="F27" s="51">
        <f>SUM(F28:F31)</f>
        <v>176603910</v>
      </c>
    </row>
    <row r="28" spans="1:6" ht="18.75">
      <c r="A28" s="170">
        <v>6301</v>
      </c>
      <c r="B28" s="171" t="s">
        <v>90</v>
      </c>
      <c r="C28" s="47">
        <v>557278968</v>
      </c>
      <c r="D28" s="172">
        <v>136328861</v>
      </c>
      <c r="E28" s="48">
        <v>513314923</v>
      </c>
      <c r="F28" s="172">
        <v>132341351</v>
      </c>
    </row>
    <row r="29" spans="1:6" ht="18.75">
      <c r="A29" s="170">
        <v>6302</v>
      </c>
      <c r="B29" s="171" t="s">
        <v>91</v>
      </c>
      <c r="C29" s="47">
        <v>95533537</v>
      </c>
      <c r="D29" s="172">
        <v>23370662</v>
      </c>
      <c r="E29" s="48">
        <v>85110843</v>
      </c>
      <c r="F29" s="172">
        <v>22261575</v>
      </c>
    </row>
    <row r="30" spans="1:6" ht="18.75">
      <c r="A30" s="170">
        <v>6303</v>
      </c>
      <c r="B30" s="171" t="s">
        <v>92</v>
      </c>
      <c r="C30" s="47">
        <v>63689025</v>
      </c>
      <c r="D30" s="172">
        <v>15580441</v>
      </c>
      <c r="E30" s="48">
        <v>56740562</v>
      </c>
      <c r="F30" s="172">
        <v>14841050</v>
      </c>
    </row>
    <row r="31" spans="1:6" ht="18.75">
      <c r="A31" s="170">
        <v>6304</v>
      </c>
      <c r="B31" s="171" t="s">
        <v>93</v>
      </c>
      <c r="C31" s="47">
        <v>28852912</v>
      </c>
      <c r="D31" s="172">
        <v>7476266</v>
      </c>
      <c r="E31" s="48">
        <v>28370281</v>
      </c>
      <c r="F31" s="172">
        <v>7159934</v>
      </c>
    </row>
    <row r="32" spans="1:6" ht="18.75">
      <c r="A32" s="170"/>
      <c r="B32" s="122" t="s">
        <v>94</v>
      </c>
      <c r="C32" s="51">
        <f>C33+C34+C35</f>
        <v>259600000</v>
      </c>
      <c r="D32" s="51">
        <f>D33+D34+D35+D36</f>
        <v>72906000</v>
      </c>
      <c r="E32" s="51">
        <f>E33+E34+E35+E36</f>
        <v>253915667</v>
      </c>
      <c r="F32" s="51">
        <f>F33+F34+F35+F36</f>
        <v>55800000</v>
      </c>
    </row>
    <row r="33" spans="1:8" ht="18.75">
      <c r="A33" s="170">
        <v>6404</v>
      </c>
      <c r="B33" s="171" t="s">
        <v>152</v>
      </c>
      <c r="C33" s="47">
        <v>219600000</v>
      </c>
      <c r="D33" s="49">
        <v>54600000</v>
      </c>
      <c r="E33" s="48">
        <v>208800000</v>
      </c>
      <c r="F33" s="49">
        <v>55800000</v>
      </c>
      <c r="H33" s="64"/>
    </row>
    <row r="34" spans="1:8" ht="18.75">
      <c r="A34" s="170">
        <v>6404</v>
      </c>
      <c r="B34" s="171" t="s">
        <v>95</v>
      </c>
      <c r="C34" s="47">
        <v>18000000</v>
      </c>
      <c r="D34" s="49">
        <f>4500000</f>
        <v>4500000</v>
      </c>
      <c r="E34" s="48">
        <v>18000000</v>
      </c>
      <c r="F34" s="49"/>
      <c r="H34" s="64"/>
    </row>
    <row r="35" spans="1:6" ht="18.75">
      <c r="A35" s="170">
        <v>6449</v>
      </c>
      <c r="B35" s="171" t="s">
        <v>96</v>
      </c>
      <c r="C35" s="47">
        <v>22000000</v>
      </c>
      <c r="D35" s="49">
        <v>13806000</v>
      </c>
      <c r="E35" s="48">
        <v>27115667</v>
      </c>
      <c r="F35" s="49"/>
    </row>
    <row r="36" spans="1:6" ht="18.75">
      <c r="A36" s="170">
        <v>6449</v>
      </c>
      <c r="B36" s="171" t="s">
        <v>97</v>
      </c>
      <c r="C36" s="47"/>
      <c r="D36" s="49"/>
      <c r="E36" s="48"/>
      <c r="F36" s="49"/>
    </row>
    <row r="37" spans="1:6" ht="20.25">
      <c r="A37" s="174"/>
      <c r="B37" s="168" t="s">
        <v>98</v>
      </c>
      <c r="C37" s="51">
        <f>C38+C41+C45+C51+C56+C61+C69</f>
        <v>1177107600</v>
      </c>
      <c r="D37" s="51">
        <f>D38+D41+D45+D51+D56+D61+D69</f>
        <v>137584385</v>
      </c>
      <c r="E37" s="51">
        <f>E38+E41+E45+E51+E56+E61+E69</f>
        <v>1063070000</v>
      </c>
      <c r="F37" s="51">
        <f>F38+F41+F45+F51+F56+F61+F69</f>
        <v>278641246</v>
      </c>
    </row>
    <row r="38" spans="1:6" ht="18.75">
      <c r="A38" s="170"/>
      <c r="B38" s="122" t="s">
        <v>99</v>
      </c>
      <c r="C38" s="51">
        <f>C39+C40</f>
        <v>309600000</v>
      </c>
      <c r="D38" s="51">
        <f>D39+D40</f>
        <v>31012337</v>
      </c>
      <c r="E38" s="51">
        <f>E39+E40</f>
        <v>252000000</v>
      </c>
      <c r="F38" s="51">
        <f>F39+F40</f>
        <v>53542428</v>
      </c>
    </row>
    <row r="39" spans="1:6" ht="18.75">
      <c r="A39" s="170">
        <v>6501</v>
      </c>
      <c r="B39" s="171" t="s">
        <v>100</v>
      </c>
      <c r="C39" s="47">
        <v>300000000</v>
      </c>
      <c r="D39" s="172">
        <v>28612337</v>
      </c>
      <c r="E39" s="48">
        <v>240000000</v>
      </c>
      <c r="F39" s="172">
        <v>53542428</v>
      </c>
    </row>
    <row r="40" spans="1:6" ht="18.75">
      <c r="A40" s="170">
        <v>6504</v>
      </c>
      <c r="B40" s="171" t="s">
        <v>101</v>
      </c>
      <c r="C40" s="47">
        <v>9600000</v>
      </c>
      <c r="D40" s="172">
        <v>2400000</v>
      </c>
      <c r="E40" s="48">
        <v>12000000</v>
      </c>
      <c r="F40" s="172"/>
    </row>
    <row r="41" spans="1:6" ht="18.75">
      <c r="A41" s="170"/>
      <c r="B41" s="122" t="s">
        <v>102</v>
      </c>
      <c r="C41" s="51">
        <f>C42+C44+C43</f>
        <v>138000000</v>
      </c>
      <c r="D41" s="51">
        <f>D42+D44+D43</f>
        <v>22509000</v>
      </c>
      <c r="E41" s="51">
        <f>E42+E44+E43</f>
        <v>174000000</v>
      </c>
      <c r="F41" s="51">
        <f>F42+F44+F43</f>
        <v>65902000</v>
      </c>
    </row>
    <row r="42" spans="1:6" ht="18.75">
      <c r="A42" s="170">
        <v>6551</v>
      </c>
      <c r="B42" s="171" t="s">
        <v>103</v>
      </c>
      <c r="C42" s="47">
        <v>42000000</v>
      </c>
      <c r="D42" s="172">
        <v>2715000</v>
      </c>
      <c r="E42" s="48">
        <v>24000000</v>
      </c>
      <c r="F42" s="172"/>
    </row>
    <row r="43" spans="1:6" ht="18.75">
      <c r="A43" s="170">
        <v>6552</v>
      </c>
      <c r="B43" s="171" t="s">
        <v>104</v>
      </c>
      <c r="C43" s="47">
        <v>36000000</v>
      </c>
      <c r="D43" s="172"/>
      <c r="E43" s="48">
        <v>114000000</v>
      </c>
      <c r="F43" s="172">
        <v>47700000</v>
      </c>
    </row>
    <row r="44" spans="1:6" ht="18.75">
      <c r="A44" s="170">
        <v>6599</v>
      </c>
      <c r="B44" s="171" t="s">
        <v>105</v>
      </c>
      <c r="C44" s="47">
        <v>60000000</v>
      </c>
      <c r="D44" s="172">
        <v>19794000</v>
      </c>
      <c r="E44" s="48">
        <v>36000000</v>
      </c>
      <c r="F44" s="172">
        <v>18202000</v>
      </c>
    </row>
    <row r="45" spans="1:6" ht="18">
      <c r="A45" s="175"/>
      <c r="B45" s="122" t="s">
        <v>106</v>
      </c>
      <c r="C45" s="51">
        <f>C46+C49+C48+C47+C50</f>
        <v>16800000</v>
      </c>
      <c r="D45" s="51">
        <f>D46+D49+D48+D47+D50</f>
        <v>5966848</v>
      </c>
      <c r="E45" s="51">
        <f>E46+E49+E48+E47+E50</f>
        <v>16800000</v>
      </c>
      <c r="F45" s="51">
        <f>F46+F49+F48+F47+F50</f>
        <v>2801818</v>
      </c>
    </row>
    <row r="46" spans="1:6" ht="17.25">
      <c r="A46" s="175">
        <v>6601</v>
      </c>
      <c r="B46" s="171" t="s">
        <v>107</v>
      </c>
      <c r="C46" s="47">
        <v>4800000</v>
      </c>
      <c r="D46" s="176">
        <v>234848</v>
      </c>
      <c r="E46" s="48">
        <v>4800000</v>
      </c>
      <c r="F46" s="176">
        <v>215818</v>
      </c>
    </row>
    <row r="47" spans="1:6" ht="17.25">
      <c r="A47" s="175">
        <v>6612</v>
      </c>
      <c r="B47" s="171" t="s">
        <v>108</v>
      </c>
      <c r="C47" s="47"/>
      <c r="D47" s="176"/>
      <c r="E47" s="48"/>
      <c r="F47" s="176"/>
    </row>
    <row r="48" spans="1:6" ht="17.25">
      <c r="A48" s="175">
        <v>6617</v>
      </c>
      <c r="B48" s="171" t="s">
        <v>109</v>
      </c>
      <c r="C48" s="47">
        <v>7200000</v>
      </c>
      <c r="D48" s="176">
        <v>1562000</v>
      </c>
      <c r="E48" s="48">
        <v>7200000</v>
      </c>
      <c r="F48" s="176">
        <v>1386000</v>
      </c>
    </row>
    <row r="49" spans="1:6" ht="17.25">
      <c r="A49" s="175">
        <v>6618</v>
      </c>
      <c r="B49" s="171" t="s">
        <v>110</v>
      </c>
      <c r="C49" s="47">
        <v>4800000</v>
      </c>
      <c r="D49" s="176">
        <v>1200000</v>
      </c>
      <c r="E49" s="48">
        <v>4800000</v>
      </c>
      <c r="F49" s="176">
        <v>1200000</v>
      </c>
    </row>
    <row r="50" spans="1:6" ht="17.25">
      <c r="A50" s="175">
        <v>6649</v>
      </c>
      <c r="B50" s="171" t="s">
        <v>111</v>
      </c>
      <c r="C50" s="47"/>
      <c r="D50" s="176">
        <v>2970000</v>
      </c>
      <c r="E50" s="48"/>
      <c r="F50" s="49"/>
    </row>
    <row r="51" spans="1:6" ht="18">
      <c r="A51" s="175"/>
      <c r="B51" s="122" t="s">
        <v>112</v>
      </c>
      <c r="C51" s="51">
        <f>SUM(C52:C55)</f>
        <v>44640000</v>
      </c>
      <c r="D51" s="51">
        <f>SUM(D52:D55)</f>
        <v>4260000</v>
      </c>
      <c r="E51" s="51">
        <f>SUM(E52:E55)</f>
        <v>33240000</v>
      </c>
      <c r="F51" s="51">
        <f>SUM(F52:F55)</f>
        <v>1800000</v>
      </c>
    </row>
    <row r="52" spans="1:6" ht="17.25">
      <c r="A52" s="175">
        <v>6701</v>
      </c>
      <c r="B52" s="171" t="s">
        <v>113</v>
      </c>
      <c r="C52" s="47">
        <v>8640000</v>
      </c>
      <c r="D52" s="176">
        <v>110000</v>
      </c>
      <c r="E52" s="48">
        <v>14040000</v>
      </c>
      <c r="F52" s="176"/>
    </row>
    <row r="53" spans="1:6" ht="17.25">
      <c r="A53" s="175">
        <v>6702</v>
      </c>
      <c r="B53" s="171" t="s">
        <v>114</v>
      </c>
      <c r="C53" s="47">
        <v>24000000</v>
      </c>
      <c r="D53" s="176">
        <v>1150000</v>
      </c>
      <c r="E53" s="48">
        <v>12000000</v>
      </c>
      <c r="F53" s="176"/>
    </row>
    <row r="54" spans="1:8" ht="17.25">
      <c r="A54" s="175">
        <v>6703</v>
      </c>
      <c r="B54" s="171" t="s">
        <v>184</v>
      </c>
      <c r="C54" s="47"/>
      <c r="D54" s="176"/>
      <c r="E54" s="177"/>
      <c r="F54" s="177"/>
      <c r="H54" s="62"/>
    </row>
    <row r="55" spans="1:6" ht="17.25">
      <c r="A55" s="175">
        <v>6704</v>
      </c>
      <c r="B55" s="171" t="s">
        <v>115</v>
      </c>
      <c r="C55" s="47">
        <v>12000000</v>
      </c>
      <c r="D55" s="178">
        <v>3000000</v>
      </c>
      <c r="E55" s="48">
        <v>7200000</v>
      </c>
      <c r="F55" s="178">
        <v>1800000</v>
      </c>
    </row>
    <row r="56" spans="1:6" ht="18">
      <c r="A56" s="175"/>
      <c r="B56" s="122" t="s">
        <v>116</v>
      </c>
      <c r="C56" s="51">
        <f>SUM(C57:C60)</f>
        <v>378000000</v>
      </c>
      <c r="D56" s="51">
        <f>SUM(D57:D60)</f>
        <v>66300000</v>
      </c>
      <c r="E56" s="51">
        <f>SUM(E57:E60)</f>
        <v>360000000</v>
      </c>
      <c r="F56" s="51">
        <f>SUM(F57:F60)</f>
        <v>142975000</v>
      </c>
    </row>
    <row r="57" spans="1:6" ht="17.25">
      <c r="A57" s="175">
        <v>6751</v>
      </c>
      <c r="B57" s="171" t="s">
        <v>117</v>
      </c>
      <c r="C57" s="47">
        <v>5000000</v>
      </c>
      <c r="D57" s="179">
        <v>2000000</v>
      </c>
      <c r="E57" s="48">
        <v>10000000</v>
      </c>
      <c r="F57" s="49"/>
    </row>
    <row r="58" spans="1:6" ht="17.25">
      <c r="A58" s="175">
        <v>6757</v>
      </c>
      <c r="B58" s="171" t="s">
        <v>118</v>
      </c>
      <c r="C58" s="47">
        <v>333000000</v>
      </c>
      <c r="D58" s="178">
        <v>62500000</v>
      </c>
      <c r="E58" s="48">
        <v>306000000</v>
      </c>
      <c r="F58" s="49">
        <f>138000000</f>
        <v>138000000</v>
      </c>
    </row>
    <row r="59" spans="1:6" ht="17.25">
      <c r="A59" s="175">
        <v>6758</v>
      </c>
      <c r="B59" s="171" t="s">
        <v>119</v>
      </c>
      <c r="C59" s="47">
        <v>40000000</v>
      </c>
      <c r="D59" s="177"/>
      <c r="E59" s="48">
        <v>44000000</v>
      </c>
      <c r="F59" s="49"/>
    </row>
    <row r="60" spans="1:6" ht="17.25">
      <c r="A60" s="175">
        <v>6799</v>
      </c>
      <c r="B60" s="171" t="s">
        <v>120</v>
      </c>
      <c r="C60" s="47"/>
      <c r="D60" s="178">
        <v>1800000</v>
      </c>
      <c r="E60" s="48"/>
      <c r="F60" s="49">
        <v>4975000</v>
      </c>
    </row>
    <row r="61" spans="1:6" ht="18">
      <c r="A61" s="175"/>
      <c r="B61" s="122" t="s">
        <v>13</v>
      </c>
      <c r="C61" s="51">
        <f>SUM(C62:C68)</f>
        <v>132000000</v>
      </c>
      <c r="D61" s="51">
        <f>SUM(D62:D68)</f>
        <v>4849000</v>
      </c>
      <c r="E61" s="51">
        <f>SUM(E62:E68)</f>
        <v>84000000</v>
      </c>
      <c r="F61" s="51">
        <f>SUM(F62:F68)</f>
        <v>0</v>
      </c>
    </row>
    <row r="62" spans="1:6" ht="17.25">
      <c r="A62" s="175">
        <v>6907</v>
      </c>
      <c r="B62" s="171" t="s">
        <v>121</v>
      </c>
      <c r="C62" s="47">
        <v>20000000</v>
      </c>
      <c r="D62" s="49"/>
      <c r="E62" s="48">
        <v>20000000</v>
      </c>
      <c r="F62" s="49"/>
    </row>
    <row r="63" spans="1:6" ht="17.25">
      <c r="A63" s="175">
        <v>6912</v>
      </c>
      <c r="B63" s="171" t="s">
        <v>14</v>
      </c>
      <c r="C63" s="47">
        <v>15000000</v>
      </c>
      <c r="D63" s="48"/>
      <c r="E63" s="48">
        <v>8000000</v>
      </c>
      <c r="F63" s="49"/>
    </row>
    <row r="64" spans="1:6" ht="17.25">
      <c r="A64" s="175">
        <v>6913</v>
      </c>
      <c r="B64" s="171" t="s">
        <v>122</v>
      </c>
      <c r="C64" s="47">
        <v>12000000</v>
      </c>
      <c r="D64" s="48">
        <v>4849000</v>
      </c>
      <c r="E64" s="48">
        <v>15000000</v>
      </c>
      <c r="F64" s="49"/>
    </row>
    <row r="65" spans="1:6" ht="17.25">
      <c r="A65" s="175">
        <v>6916</v>
      </c>
      <c r="B65" s="171" t="s">
        <v>15</v>
      </c>
      <c r="C65" s="47">
        <v>20000000</v>
      </c>
      <c r="D65" s="49"/>
      <c r="E65" s="48">
        <v>15000000</v>
      </c>
      <c r="F65" s="49"/>
    </row>
    <row r="66" spans="1:6" ht="17.25">
      <c r="A66" s="175">
        <v>6917</v>
      </c>
      <c r="B66" s="171" t="s">
        <v>123</v>
      </c>
      <c r="C66" s="47">
        <v>12000000</v>
      </c>
      <c r="D66" s="49"/>
      <c r="E66" s="48">
        <v>8000000</v>
      </c>
      <c r="F66" s="49"/>
    </row>
    <row r="67" spans="1:6" ht="17.25">
      <c r="A67" s="175">
        <v>6921</v>
      </c>
      <c r="B67" s="171" t="s">
        <v>124</v>
      </c>
      <c r="C67" s="47">
        <v>18000000</v>
      </c>
      <c r="D67" s="49"/>
      <c r="E67" s="48">
        <v>10000000</v>
      </c>
      <c r="F67" s="49"/>
    </row>
    <row r="68" spans="1:6" ht="17.25">
      <c r="A68" s="175">
        <v>6949</v>
      </c>
      <c r="B68" s="171" t="s">
        <v>125</v>
      </c>
      <c r="C68" s="47">
        <v>35000000</v>
      </c>
      <c r="D68" s="49"/>
      <c r="E68" s="48">
        <v>8000000</v>
      </c>
      <c r="F68" s="49"/>
    </row>
    <row r="69" spans="1:6" ht="18">
      <c r="A69" s="175"/>
      <c r="B69" s="122" t="s">
        <v>126</v>
      </c>
      <c r="C69" s="51">
        <f>SUM(C70:C75)</f>
        <v>158067600</v>
      </c>
      <c r="D69" s="51">
        <f>SUM(D70:D75)</f>
        <v>2687200</v>
      </c>
      <c r="E69" s="51">
        <f>SUM(E70:E75)</f>
        <v>143030000</v>
      </c>
      <c r="F69" s="51">
        <f>SUM(F70:F75)</f>
        <v>11620000</v>
      </c>
    </row>
    <row r="70" spans="1:6" ht="17.25">
      <c r="A70" s="175">
        <v>7001</v>
      </c>
      <c r="B70" s="171" t="s">
        <v>127</v>
      </c>
      <c r="C70" s="47">
        <v>45000000</v>
      </c>
      <c r="D70" s="152">
        <v>2587200</v>
      </c>
      <c r="E70" s="48">
        <v>27000000</v>
      </c>
      <c r="F70" s="49"/>
    </row>
    <row r="71" spans="1:8" ht="17.25">
      <c r="A71" s="175">
        <v>7003</v>
      </c>
      <c r="B71" s="171" t="s">
        <v>128</v>
      </c>
      <c r="C71" s="47">
        <v>15150000</v>
      </c>
      <c r="D71" s="49"/>
      <c r="E71" s="48">
        <v>6800000</v>
      </c>
      <c r="F71" s="49"/>
      <c r="H71" s="52"/>
    </row>
    <row r="72" spans="1:6" ht="17.25">
      <c r="A72" s="175">
        <v>7004</v>
      </c>
      <c r="B72" s="171" t="s">
        <v>129</v>
      </c>
      <c r="C72" s="47">
        <v>6150000</v>
      </c>
      <c r="D72" s="49"/>
      <c r="E72" s="48">
        <v>6150000</v>
      </c>
      <c r="F72" s="49"/>
    </row>
    <row r="73" spans="1:6" ht="17.25">
      <c r="A73" s="175">
        <v>7006</v>
      </c>
      <c r="B73" s="171" t="s">
        <v>130</v>
      </c>
      <c r="C73" s="47">
        <v>12000000</v>
      </c>
      <c r="D73" s="49"/>
      <c r="E73" s="48">
        <v>7500000</v>
      </c>
      <c r="F73" s="49"/>
    </row>
    <row r="74" spans="1:6" ht="17.25">
      <c r="A74" s="175">
        <v>7049</v>
      </c>
      <c r="B74" s="171" t="s">
        <v>131</v>
      </c>
      <c r="C74" s="47">
        <v>72830000</v>
      </c>
      <c r="D74" s="49"/>
      <c r="E74" s="48">
        <v>90580000</v>
      </c>
      <c r="F74" s="49">
        <v>11620000</v>
      </c>
    </row>
    <row r="75" spans="1:6" ht="17.25">
      <c r="A75" s="175">
        <v>7049</v>
      </c>
      <c r="B75" s="171" t="s">
        <v>132</v>
      </c>
      <c r="C75" s="47">
        <v>6937600</v>
      </c>
      <c r="D75" s="178">
        <v>100000</v>
      </c>
      <c r="E75" s="48">
        <v>5000000</v>
      </c>
      <c r="F75" s="49"/>
    </row>
    <row r="76" spans="1:6" ht="18">
      <c r="A76" s="2"/>
      <c r="B76" s="2" t="s">
        <v>133</v>
      </c>
      <c r="C76" s="51">
        <f>C77</f>
        <v>233536000</v>
      </c>
      <c r="D76" s="51">
        <f>D77</f>
        <v>14000400</v>
      </c>
      <c r="E76" s="51">
        <f>E77</f>
        <v>137770000</v>
      </c>
      <c r="F76" s="51">
        <f>F77</f>
        <v>43200000</v>
      </c>
    </row>
    <row r="77" spans="1:6" ht="18">
      <c r="A77" s="175"/>
      <c r="B77" s="122" t="s">
        <v>111</v>
      </c>
      <c r="C77" s="51">
        <f>SUM(C78:C85)</f>
        <v>233536000</v>
      </c>
      <c r="D77" s="51">
        <f>SUM(D78:D85)</f>
        <v>14000400</v>
      </c>
      <c r="E77" s="51">
        <f>SUM(E79:E85)</f>
        <v>137770000</v>
      </c>
      <c r="F77" s="51">
        <f>SUM(F79:F85)</f>
        <v>43200000</v>
      </c>
    </row>
    <row r="78" spans="1:6" ht="18">
      <c r="A78" s="34">
        <v>7756</v>
      </c>
      <c r="B78" s="180" t="s">
        <v>185</v>
      </c>
      <c r="C78" s="51"/>
      <c r="D78" s="181">
        <v>400400</v>
      </c>
      <c r="E78" s="51"/>
      <c r="F78" s="51"/>
    </row>
    <row r="79" spans="1:6" ht="17.25">
      <c r="A79" s="175">
        <v>7761</v>
      </c>
      <c r="B79" s="171" t="s">
        <v>134</v>
      </c>
      <c r="C79" s="47">
        <v>6100000</v>
      </c>
      <c r="D79" s="49"/>
      <c r="E79" s="48">
        <v>5220000</v>
      </c>
      <c r="F79" s="49"/>
    </row>
    <row r="80" spans="1:6" ht="17.25">
      <c r="A80" s="175">
        <v>7764</v>
      </c>
      <c r="B80" s="171" t="s">
        <v>135</v>
      </c>
      <c r="C80" s="47">
        <v>13600000</v>
      </c>
      <c r="D80" s="178">
        <v>13600000</v>
      </c>
      <c r="E80" s="48">
        <v>13200000</v>
      </c>
      <c r="F80" s="47">
        <v>13200000</v>
      </c>
    </row>
    <row r="81" spans="1:6" ht="17.25">
      <c r="A81" s="175">
        <v>7764</v>
      </c>
      <c r="B81" s="171" t="s">
        <v>136</v>
      </c>
      <c r="C81" s="47">
        <v>30536000</v>
      </c>
      <c r="D81" s="47"/>
      <c r="E81" s="48">
        <v>26000000</v>
      </c>
      <c r="F81" s="47"/>
    </row>
    <row r="82" spans="1:6" ht="17.25">
      <c r="A82" s="175">
        <v>7799</v>
      </c>
      <c r="B82" s="171" t="s">
        <v>137</v>
      </c>
      <c r="C82" s="47">
        <v>30000000</v>
      </c>
      <c r="D82" s="49"/>
      <c r="E82" s="48">
        <v>30000000</v>
      </c>
      <c r="F82" s="49">
        <v>30000000</v>
      </c>
    </row>
    <row r="83" spans="1:6" ht="17.25">
      <c r="A83" s="175">
        <v>7799</v>
      </c>
      <c r="B83" s="171" t="s">
        <v>153</v>
      </c>
      <c r="C83" s="47">
        <v>152700000</v>
      </c>
      <c r="D83" s="49"/>
      <c r="E83" s="48">
        <v>62750000</v>
      </c>
      <c r="F83" s="49"/>
    </row>
    <row r="84" spans="1:6" ht="17.25">
      <c r="A84" s="175">
        <v>7899</v>
      </c>
      <c r="B84" s="171" t="s">
        <v>138</v>
      </c>
      <c r="C84" s="47">
        <v>600000</v>
      </c>
      <c r="D84" s="49"/>
      <c r="E84" s="48">
        <v>600000</v>
      </c>
      <c r="F84" s="49"/>
    </row>
    <row r="85" spans="1:6" ht="17.25">
      <c r="A85" s="175"/>
      <c r="B85" s="171" t="s">
        <v>139</v>
      </c>
      <c r="C85" s="47"/>
      <c r="D85" s="49"/>
      <c r="E85" s="48"/>
      <c r="F85" s="49"/>
    </row>
    <row r="86" spans="1:6" ht="18">
      <c r="A86" s="55"/>
      <c r="B86" s="55" t="s">
        <v>154</v>
      </c>
      <c r="C86" s="47">
        <v>160556400</v>
      </c>
      <c r="D86" s="49"/>
      <c r="E86" s="47">
        <v>112000000</v>
      </c>
      <c r="F86" s="49"/>
    </row>
    <row r="87" spans="1:6" ht="18">
      <c r="A87" s="196" t="s">
        <v>146</v>
      </c>
      <c r="B87" s="196"/>
      <c r="C87" s="17">
        <f>C76+C16+C37+C86</f>
        <v>6560763538</v>
      </c>
      <c r="D87" s="17">
        <f>D76+D16+D37+D86</f>
        <v>1398766050</v>
      </c>
      <c r="E87" s="17">
        <f>E76+E16+E37+E86</f>
        <v>5770232273</v>
      </c>
      <c r="F87" s="17">
        <f>F76+F16+F37+F86</f>
        <v>1495788228</v>
      </c>
    </row>
    <row r="88" spans="1:6" ht="20.25">
      <c r="A88" s="168"/>
      <c r="B88" s="168" t="s">
        <v>86</v>
      </c>
      <c r="C88" s="51">
        <f>C89+C91</f>
        <v>605092280</v>
      </c>
      <c r="D88" s="51">
        <f>D89+D91</f>
        <v>457108371</v>
      </c>
      <c r="E88" s="51">
        <f>E89+E91</f>
        <v>567853348</v>
      </c>
      <c r="F88" s="51">
        <f>F89+F91</f>
        <v>44656110</v>
      </c>
    </row>
    <row r="89" spans="1:6" ht="18">
      <c r="A89" s="175"/>
      <c r="B89" s="2" t="s">
        <v>88</v>
      </c>
      <c r="C89" s="16">
        <f>C90</f>
        <v>373778000</v>
      </c>
      <c r="D89" s="16">
        <f>D90</f>
        <v>131192860</v>
      </c>
      <c r="E89" s="16">
        <f>E90</f>
        <v>241657092</v>
      </c>
      <c r="F89" s="16">
        <f>F90</f>
        <v>0</v>
      </c>
    </row>
    <row r="90" spans="1:6" ht="17.25">
      <c r="A90" s="175">
        <v>6106</v>
      </c>
      <c r="B90" s="171" t="s">
        <v>140</v>
      </c>
      <c r="C90" s="66">
        <v>373778000</v>
      </c>
      <c r="D90" s="173">
        <v>131192860</v>
      </c>
      <c r="E90" s="47">
        <v>241657092</v>
      </c>
      <c r="F90" s="173"/>
    </row>
    <row r="91" spans="1:6" ht="18">
      <c r="A91" s="175"/>
      <c r="B91" s="122" t="s">
        <v>94</v>
      </c>
      <c r="C91" s="63">
        <f>SUM(C92:C93)</f>
        <v>231314280</v>
      </c>
      <c r="D91" s="16">
        <f>SUM(D92:D93)</f>
        <v>325915511</v>
      </c>
      <c r="E91" s="16">
        <f>SUM(E92:E93)</f>
        <v>326196256</v>
      </c>
      <c r="F91" s="16">
        <f>SUM(F92:F93)</f>
        <v>44656110</v>
      </c>
    </row>
    <row r="92" spans="1:6" ht="17.25">
      <c r="A92" s="175">
        <v>6406</v>
      </c>
      <c r="B92" s="171" t="s">
        <v>141</v>
      </c>
      <c r="C92" s="66">
        <v>20278000</v>
      </c>
      <c r="D92" s="47"/>
      <c r="E92" s="48">
        <v>29700000</v>
      </c>
      <c r="F92" s="47"/>
    </row>
    <row r="93" spans="1:6" ht="17.25">
      <c r="A93" s="175">
        <v>6449</v>
      </c>
      <c r="B93" s="171" t="s">
        <v>174</v>
      </c>
      <c r="C93" s="66">
        <v>211036280</v>
      </c>
      <c r="D93" s="47">
        <v>325915511</v>
      </c>
      <c r="E93" s="48">
        <v>296496256</v>
      </c>
      <c r="F93" s="47">
        <v>44656110</v>
      </c>
    </row>
    <row r="94" spans="1:6" ht="20.25">
      <c r="A94" s="2"/>
      <c r="B94" s="168" t="s">
        <v>142</v>
      </c>
      <c r="C94" s="63">
        <f>C95</f>
        <v>35700000</v>
      </c>
      <c r="D94" s="16">
        <f aca="true" t="shared" si="0" ref="D94:F95">D95</f>
        <v>0</v>
      </c>
      <c r="E94" s="16">
        <f>E95</f>
        <v>35700000</v>
      </c>
      <c r="F94" s="16">
        <f t="shared" si="0"/>
        <v>27202000</v>
      </c>
    </row>
    <row r="95" spans="1:6" ht="18">
      <c r="A95" s="175"/>
      <c r="B95" s="122" t="s">
        <v>116</v>
      </c>
      <c r="C95" s="63">
        <f>C96</f>
        <v>35700000</v>
      </c>
      <c r="D95" s="16">
        <f t="shared" si="0"/>
        <v>0</v>
      </c>
      <c r="E95" s="16">
        <f t="shared" si="0"/>
        <v>35700000</v>
      </c>
      <c r="F95" s="16">
        <f t="shared" si="0"/>
        <v>27202000</v>
      </c>
    </row>
    <row r="96" spans="1:6" ht="17.25">
      <c r="A96" s="175">
        <v>6758</v>
      </c>
      <c r="B96" s="171" t="s">
        <v>143</v>
      </c>
      <c r="C96" s="66">
        <v>35700000</v>
      </c>
      <c r="D96" s="173"/>
      <c r="E96" s="48">
        <v>35700000</v>
      </c>
      <c r="F96" s="173">
        <v>27202000</v>
      </c>
    </row>
    <row r="97" spans="1:6" ht="18">
      <c r="A97" s="175"/>
      <c r="B97" s="122" t="s">
        <v>126</v>
      </c>
      <c r="C97" s="63">
        <f>C98</f>
        <v>1200000</v>
      </c>
      <c r="D97" s="16">
        <f>D98</f>
        <v>0</v>
      </c>
      <c r="E97" s="16">
        <f>E98</f>
        <v>1200000</v>
      </c>
      <c r="F97" s="16">
        <f>F98</f>
        <v>0</v>
      </c>
    </row>
    <row r="98" spans="1:6" ht="17.25">
      <c r="A98" s="175">
        <v>7004</v>
      </c>
      <c r="B98" s="171" t="s">
        <v>144</v>
      </c>
      <c r="C98" s="66">
        <v>1200000</v>
      </c>
      <c r="D98" s="173"/>
      <c r="E98" s="47">
        <v>1200000</v>
      </c>
      <c r="F98" s="173"/>
    </row>
    <row r="99" spans="1:6" ht="20.25">
      <c r="A99" s="2"/>
      <c r="B99" s="168" t="s">
        <v>133</v>
      </c>
      <c r="C99" s="17">
        <f>C100</f>
        <v>619500000</v>
      </c>
      <c r="D99" s="17">
        <f>D100</f>
        <v>91500000</v>
      </c>
      <c r="E99" s="17">
        <f>E100</f>
        <v>80500000</v>
      </c>
      <c r="F99" s="17">
        <f>F100</f>
        <v>-450000</v>
      </c>
    </row>
    <row r="100" spans="1:6" ht="18">
      <c r="A100" s="175"/>
      <c r="B100" s="2" t="s">
        <v>111</v>
      </c>
      <c r="C100" s="17">
        <f>SUM(C101:C102)</f>
        <v>619500000</v>
      </c>
      <c r="D100" s="17">
        <f>SUM(D101:D102)</f>
        <v>91500000</v>
      </c>
      <c r="E100" s="17">
        <f>SUM(E101:E102)</f>
        <v>80500000</v>
      </c>
      <c r="F100" s="17">
        <f>SUM(F101:F102)</f>
        <v>-450000</v>
      </c>
    </row>
    <row r="101" spans="1:6" ht="17.25">
      <c r="A101" s="175">
        <v>7799</v>
      </c>
      <c r="B101" s="171" t="s">
        <v>186</v>
      </c>
      <c r="C101" s="182">
        <v>540500000</v>
      </c>
      <c r="D101" s="49">
        <v>91500000</v>
      </c>
      <c r="E101" s="183">
        <v>56000000</v>
      </c>
      <c r="F101" s="49">
        <v>-450000</v>
      </c>
    </row>
    <row r="102" spans="1:6" ht="17.25">
      <c r="A102" s="175"/>
      <c r="B102" s="171" t="s">
        <v>145</v>
      </c>
      <c r="C102" s="182">
        <v>79000000</v>
      </c>
      <c r="D102" s="49"/>
      <c r="E102" s="183">
        <v>24500000</v>
      </c>
      <c r="F102" s="49"/>
    </row>
    <row r="103" spans="1:6" ht="18">
      <c r="A103" s="2"/>
      <c r="B103" s="65" t="s">
        <v>146</v>
      </c>
      <c r="C103" s="50">
        <f>C99+C94+C91+C89+C97</f>
        <v>1261492280</v>
      </c>
      <c r="D103" s="50">
        <f>D99+D94+D91+D89+D97</f>
        <v>548608371</v>
      </c>
      <c r="E103" s="50">
        <f>E99+E94+E91+E89+E97</f>
        <v>685253348</v>
      </c>
      <c r="F103" s="50">
        <f>F99+F94+F91+F89+F97</f>
        <v>71408110</v>
      </c>
    </row>
    <row r="105" spans="4:6" ht="16.5">
      <c r="D105" s="21" t="s">
        <v>178</v>
      </c>
      <c r="E105" s="22"/>
      <c r="F105" s="23"/>
    </row>
    <row r="106" spans="4:6" ht="16.5">
      <c r="D106" s="197" t="s">
        <v>8</v>
      </c>
      <c r="E106" s="197"/>
      <c r="F106" s="197"/>
    </row>
    <row r="112" spans="5:6" ht="19.5" customHeight="1">
      <c r="E112" s="198" t="s">
        <v>187</v>
      </c>
      <c r="F112" s="198"/>
    </row>
    <row r="114" spans="2:3" ht="12.75">
      <c r="B114" s="3"/>
      <c r="C114" s="3"/>
    </row>
    <row r="115" spans="2:3" ht="12.75">
      <c r="B115" s="3"/>
      <c r="C115" s="3"/>
    </row>
  </sheetData>
  <sheetProtection/>
  <mergeCells count="12">
    <mergeCell ref="A87:B87"/>
    <mergeCell ref="D106:F106"/>
    <mergeCell ref="E112:F112"/>
    <mergeCell ref="B2:F2"/>
    <mergeCell ref="A7:F7"/>
    <mergeCell ref="A8:F8"/>
    <mergeCell ref="A9:F9"/>
    <mergeCell ref="A11:A12"/>
    <mergeCell ref="B11:B12"/>
    <mergeCell ref="C11:C12"/>
    <mergeCell ref="D11:D12"/>
    <mergeCell ref="E11:F11"/>
  </mergeCells>
  <printOptions/>
  <pageMargins left="0.15748031496062992" right="0.15748031496062992" top="0.47" bottom="0.24" header="0.1968503937007874" footer="0.1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5"/>
  <sheetViews>
    <sheetView zoomScalePageLayoutView="0" workbookViewId="0" topLeftCell="A94">
      <selection activeCell="C97" sqref="C97"/>
    </sheetView>
  </sheetViews>
  <sheetFormatPr defaultColWidth="9.140625" defaultRowHeight="12.75"/>
  <cols>
    <col min="1" max="1" width="6.28125" style="0" customWidth="1"/>
    <col min="2" max="2" width="30.8515625" style="0" customWidth="1"/>
    <col min="3" max="3" width="16.28125" style="0" customWidth="1"/>
    <col min="4" max="4" width="16.421875" style="0" customWidth="1"/>
    <col min="5" max="5" width="17.421875" style="0" customWidth="1"/>
    <col min="6" max="6" width="19.00390625" style="0" customWidth="1"/>
    <col min="8" max="8" width="16.57421875" style="0" customWidth="1"/>
  </cols>
  <sheetData>
    <row r="2" spans="2:6" s="18" customFormat="1" ht="12.75">
      <c r="B2" s="186" t="s">
        <v>85</v>
      </c>
      <c r="C2" s="186"/>
      <c r="D2" s="186"/>
      <c r="E2" s="186"/>
      <c r="F2" s="186"/>
    </row>
    <row r="3" ht="12.75">
      <c r="B3" s="1"/>
    </row>
    <row r="4" spans="1:4" s="18" customFormat="1" ht="15.75">
      <c r="A4" s="26" t="s">
        <v>84</v>
      </c>
      <c r="B4" s="26"/>
      <c r="C4" s="26"/>
      <c r="D4" s="27"/>
    </row>
    <row r="5" spans="1:4" s="18" customFormat="1" ht="15.75">
      <c r="A5" s="26" t="s">
        <v>50</v>
      </c>
      <c r="B5" s="26"/>
      <c r="C5" s="26"/>
      <c r="D5" s="27"/>
    </row>
    <row r="6" s="18" customFormat="1" ht="12.75">
      <c r="A6" s="27"/>
    </row>
    <row r="7" spans="1:6" s="18" customFormat="1" ht="18.75">
      <c r="A7" s="187" t="s">
        <v>47</v>
      </c>
      <c r="B7" s="187"/>
      <c r="C7" s="187"/>
      <c r="D7" s="187"/>
      <c r="E7" s="187"/>
      <c r="F7" s="187"/>
    </row>
    <row r="8" spans="1:6" s="18" customFormat="1" ht="16.5">
      <c r="A8" s="197" t="s">
        <v>196</v>
      </c>
      <c r="B8" s="197"/>
      <c r="C8" s="197"/>
      <c r="D8" s="197"/>
      <c r="E8" s="197"/>
      <c r="F8" s="197"/>
    </row>
    <row r="9" spans="1:6" s="18" customFormat="1" ht="18" customHeight="1">
      <c r="A9" s="188" t="s">
        <v>30</v>
      </c>
      <c r="B9" s="188"/>
      <c r="C9" s="188"/>
      <c r="D9" s="188"/>
      <c r="E9" s="188"/>
      <c r="F9" s="188"/>
    </row>
    <row r="10" spans="1:5" s="18" customFormat="1" ht="15.75">
      <c r="A10" s="27"/>
      <c r="B10" s="26"/>
      <c r="C10" s="26"/>
      <c r="D10" s="28" t="s">
        <v>29</v>
      </c>
      <c r="E10" s="28"/>
    </row>
    <row r="11" spans="1:6" ht="33" customHeight="1">
      <c r="A11" s="189" t="s">
        <v>0</v>
      </c>
      <c r="B11" s="191" t="s">
        <v>28</v>
      </c>
      <c r="C11" s="193" t="s">
        <v>34</v>
      </c>
      <c r="D11" s="193" t="s">
        <v>35</v>
      </c>
      <c r="E11" s="199" t="s">
        <v>36</v>
      </c>
      <c r="F11" s="200"/>
    </row>
    <row r="12" spans="1:6" ht="26.25" customHeight="1">
      <c r="A12" s="190"/>
      <c r="B12" s="192"/>
      <c r="C12" s="194"/>
      <c r="D12" s="194"/>
      <c r="E12" s="5" t="s">
        <v>37</v>
      </c>
      <c r="F12" s="4" t="s">
        <v>38</v>
      </c>
    </row>
    <row r="13" spans="1:6" ht="17.25" customHeight="1">
      <c r="A13" s="5" t="s">
        <v>3</v>
      </c>
      <c r="B13" s="12" t="s">
        <v>4</v>
      </c>
      <c r="C13" s="10"/>
      <c r="D13" s="15"/>
      <c r="E13" s="15"/>
      <c r="F13" s="7"/>
    </row>
    <row r="14" spans="1:6" ht="17.25" customHeight="1">
      <c r="A14" s="5">
        <v>3</v>
      </c>
      <c r="B14" s="12" t="s">
        <v>32</v>
      </c>
      <c r="C14" s="10"/>
      <c r="D14" s="15"/>
      <c r="E14" s="15"/>
      <c r="F14" s="7"/>
    </row>
    <row r="15" spans="1:6" ht="17.25" customHeight="1">
      <c r="A15" s="5">
        <v>3.1</v>
      </c>
      <c r="B15" s="12" t="s">
        <v>33</v>
      </c>
      <c r="C15" s="14"/>
      <c r="D15" s="14"/>
      <c r="E15" s="14"/>
      <c r="F15" s="14"/>
    </row>
    <row r="16" spans="1:6" ht="20.25">
      <c r="A16" s="168"/>
      <c r="B16" s="168" t="s">
        <v>86</v>
      </c>
      <c r="C16" s="51">
        <f>C17+C21+C27+C32</f>
        <v>4989563538</v>
      </c>
      <c r="D16" s="51">
        <f>D17+D21+D27+D32</f>
        <v>2410056573</v>
      </c>
      <c r="E16" s="51">
        <f>E17+E21+E27+E32</f>
        <v>4457392273</v>
      </c>
      <c r="F16" s="51">
        <f>F17+F21+F27+F32</f>
        <v>2215441642</v>
      </c>
    </row>
    <row r="17" spans="1:6" ht="18.75">
      <c r="A17" s="169"/>
      <c r="B17" s="122" t="s">
        <v>12</v>
      </c>
      <c r="C17" s="51">
        <f>SUM(C18:C20)</f>
        <v>2739874800</v>
      </c>
      <c r="D17" s="51">
        <f>SUM(D18:D20)</f>
        <v>1345195800</v>
      </c>
      <c r="E17" s="51">
        <f>SUM(E18:E20)</f>
        <v>2412293413</v>
      </c>
      <c r="F17" s="51">
        <f>SUM(F18:F20)</f>
        <v>1212883430</v>
      </c>
    </row>
    <row r="18" spans="1:6" ht="18.75">
      <c r="A18" s="170">
        <v>6001</v>
      </c>
      <c r="B18" s="171" t="s">
        <v>147</v>
      </c>
      <c r="C18" s="47">
        <v>1348464000</v>
      </c>
      <c r="D18" s="172">
        <v>647244000</v>
      </c>
      <c r="E18" s="48">
        <v>1317399600</v>
      </c>
      <c r="F18" s="172">
        <v>669638200</v>
      </c>
    </row>
    <row r="19" spans="1:6" ht="18.75">
      <c r="A19" s="170">
        <v>6003</v>
      </c>
      <c r="B19" s="171" t="s">
        <v>148</v>
      </c>
      <c r="C19" s="47">
        <v>1391410800</v>
      </c>
      <c r="D19" s="172">
        <v>697951800</v>
      </c>
      <c r="E19" s="48">
        <v>1024632840</v>
      </c>
      <c r="F19" s="172">
        <v>543245230</v>
      </c>
    </row>
    <row r="20" spans="1:6" ht="18.75">
      <c r="A20" s="170"/>
      <c r="B20" s="171" t="s">
        <v>87</v>
      </c>
      <c r="C20" s="47"/>
      <c r="D20" s="173"/>
      <c r="E20" s="48">
        <v>70260973</v>
      </c>
      <c r="F20" s="173"/>
    </row>
    <row r="21" spans="1:6" ht="18.75">
      <c r="A21" s="170"/>
      <c r="B21" s="122" t="s">
        <v>88</v>
      </c>
      <c r="C21" s="51">
        <f>SUM(C22:C26)</f>
        <v>1244734296</v>
      </c>
      <c r="D21" s="51">
        <f>SUM(D22:D26)</f>
        <v>625846599</v>
      </c>
      <c r="E21" s="51">
        <f>SUM(E22:E26)</f>
        <v>1107646584</v>
      </c>
      <c r="F21" s="51">
        <f>SUM(F22:F26)</f>
        <v>591482122</v>
      </c>
    </row>
    <row r="22" spans="1:6" ht="18.75">
      <c r="A22" s="170">
        <v>6101</v>
      </c>
      <c r="B22" s="171" t="s">
        <v>149</v>
      </c>
      <c r="C22" s="47">
        <v>63960000</v>
      </c>
      <c r="D22" s="172">
        <v>31590000</v>
      </c>
      <c r="E22" s="48">
        <v>49368000</v>
      </c>
      <c r="F22" s="172">
        <v>26499000</v>
      </c>
    </row>
    <row r="23" spans="1:6" ht="18.75">
      <c r="A23" s="170">
        <v>6112</v>
      </c>
      <c r="B23" s="171" t="s">
        <v>150</v>
      </c>
      <c r="C23" s="47">
        <v>795477852</v>
      </c>
      <c r="D23" s="172">
        <v>394340986</v>
      </c>
      <c r="E23" s="48">
        <v>678555900</v>
      </c>
      <c r="F23" s="172">
        <v>349164558</v>
      </c>
    </row>
    <row r="24" spans="1:6" ht="18.75">
      <c r="A24" s="170">
        <v>6113</v>
      </c>
      <c r="B24" s="171" t="s">
        <v>151</v>
      </c>
      <c r="C24" s="47">
        <v>4680000</v>
      </c>
      <c r="D24" s="172">
        <v>16380000</v>
      </c>
      <c r="E24" s="48">
        <v>4356000</v>
      </c>
      <c r="F24" s="172">
        <v>2178000</v>
      </c>
    </row>
    <row r="25" spans="1:6" ht="18.75">
      <c r="A25" s="170">
        <v>6115</v>
      </c>
      <c r="B25" s="171" t="s">
        <v>183</v>
      </c>
      <c r="C25" s="47">
        <v>380616444</v>
      </c>
      <c r="D25" s="172">
        <v>183535613</v>
      </c>
      <c r="E25" s="48"/>
      <c r="F25" s="172">
        <v>18876000</v>
      </c>
    </row>
    <row r="26" spans="1:6" ht="18.75">
      <c r="A26" s="170"/>
      <c r="B26" s="171"/>
      <c r="C26" s="47"/>
      <c r="D26" s="172"/>
      <c r="E26" s="48">
        <v>375366684</v>
      </c>
      <c r="F26" s="172">
        <v>194764564</v>
      </c>
    </row>
    <row r="27" spans="1:6" ht="18.75">
      <c r="A27" s="170"/>
      <c r="B27" s="122" t="s">
        <v>89</v>
      </c>
      <c r="C27" s="51">
        <f>SUM(C28:C31)</f>
        <v>745354442</v>
      </c>
      <c r="D27" s="51">
        <f>SUM(D28:D31)</f>
        <v>366108174</v>
      </c>
      <c r="E27" s="51">
        <f>SUM(E28:E31)</f>
        <v>683536609</v>
      </c>
      <c r="F27" s="51">
        <f>SUM(F28:F31)</f>
        <v>342425890</v>
      </c>
    </row>
    <row r="28" spans="1:6" ht="18.75">
      <c r="A28" s="170">
        <v>6301</v>
      </c>
      <c r="B28" s="171" t="s">
        <v>90</v>
      </c>
      <c r="C28" s="47">
        <v>557278968</v>
      </c>
      <c r="D28" s="172">
        <v>273069355</v>
      </c>
      <c r="E28" s="48">
        <v>513314923</v>
      </c>
      <c r="F28" s="172">
        <v>256900823</v>
      </c>
    </row>
    <row r="29" spans="1:6" ht="18.75">
      <c r="A29" s="170">
        <v>6302</v>
      </c>
      <c r="B29" s="171" t="s">
        <v>91</v>
      </c>
      <c r="C29" s="47">
        <v>95533537</v>
      </c>
      <c r="D29" s="172">
        <v>46811889</v>
      </c>
      <c r="E29" s="48">
        <v>85110843</v>
      </c>
      <c r="F29" s="172">
        <v>43021487</v>
      </c>
    </row>
    <row r="30" spans="1:6" ht="18.75">
      <c r="A30" s="170">
        <v>6303</v>
      </c>
      <c r="B30" s="171" t="s">
        <v>92</v>
      </c>
      <c r="C30" s="47">
        <v>63689025</v>
      </c>
      <c r="D30" s="172">
        <v>31207927</v>
      </c>
      <c r="E30" s="48">
        <v>56740562</v>
      </c>
      <c r="F30" s="172">
        <v>28682940</v>
      </c>
    </row>
    <row r="31" spans="1:6" ht="18.75">
      <c r="A31" s="170">
        <v>6304</v>
      </c>
      <c r="B31" s="171" t="s">
        <v>93</v>
      </c>
      <c r="C31" s="47">
        <v>28852912</v>
      </c>
      <c r="D31" s="172">
        <v>15019003</v>
      </c>
      <c r="E31" s="48">
        <v>28370281</v>
      </c>
      <c r="F31" s="172">
        <v>13820640</v>
      </c>
    </row>
    <row r="32" spans="1:6" ht="18.75">
      <c r="A32" s="170"/>
      <c r="B32" s="122" t="s">
        <v>94</v>
      </c>
      <c r="C32" s="51">
        <f>C33+C34+C35</f>
        <v>259600000</v>
      </c>
      <c r="D32" s="51">
        <f>D33+D34+D35+D36</f>
        <v>72906000</v>
      </c>
      <c r="E32" s="51">
        <f>E33+E34+E35+E36</f>
        <v>253915667</v>
      </c>
      <c r="F32" s="51">
        <f>F33+F34+F35+F36</f>
        <v>68650200</v>
      </c>
    </row>
    <row r="33" spans="1:8" ht="18.75">
      <c r="A33" s="170">
        <v>6404</v>
      </c>
      <c r="B33" s="171" t="s">
        <v>152</v>
      </c>
      <c r="C33" s="47">
        <v>219600000</v>
      </c>
      <c r="D33" s="49">
        <v>54600000</v>
      </c>
      <c r="E33" s="48">
        <v>208800000</v>
      </c>
      <c r="F33" s="49">
        <f>51300000</f>
        <v>51300000</v>
      </c>
      <c r="H33" s="64"/>
    </row>
    <row r="34" spans="1:8" ht="18.75">
      <c r="A34" s="170">
        <v>6404</v>
      </c>
      <c r="B34" s="171" t="s">
        <v>95</v>
      </c>
      <c r="C34" s="47">
        <v>18000000</v>
      </c>
      <c r="D34" s="49">
        <f>4500000</f>
        <v>4500000</v>
      </c>
      <c r="E34" s="48">
        <v>18000000</v>
      </c>
      <c r="F34" s="49">
        <f>4500000</f>
        <v>4500000</v>
      </c>
      <c r="H34" s="64"/>
    </row>
    <row r="35" spans="1:6" ht="18.75">
      <c r="A35" s="170">
        <v>6449</v>
      </c>
      <c r="B35" s="171" t="s">
        <v>96</v>
      </c>
      <c r="C35" s="47">
        <v>22000000</v>
      </c>
      <c r="D35" s="49">
        <v>13806000</v>
      </c>
      <c r="E35" s="48">
        <v>27115667</v>
      </c>
      <c r="F35" s="49">
        <f>12850200</f>
        <v>12850200</v>
      </c>
    </row>
    <row r="36" spans="1:6" ht="18.75">
      <c r="A36" s="170">
        <v>6449</v>
      </c>
      <c r="B36" s="171" t="s">
        <v>97</v>
      </c>
      <c r="C36" s="47"/>
      <c r="D36" s="49"/>
      <c r="E36" s="48"/>
      <c r="F36" s="49"/>
    </row>
    <row r="37" spans="1:6" ht="20.25">
      <c r="A37" s="174"/>
      <c r="B37" s="168" t="s">
        <v>98</v>
      </c>
      <c r="C37" s="51">
        <f>C38+C41+C45+C51+C56+C61+C69</f>
        <v>1177107600</v>
      </c>
      <c r="D37" s="51">
        <f>D38+D41+D45+D51+D56+D61+D69</f>
        <v>285421931</v>
      </c>
      <c r="E37" s="51">
        <f>E38+E41+E45+E51+E56+E61+E69</f>
        <v>1063070000</v>
      </c>
      <c r="F37" s="51">
        <f>F38+F41+F45+F51+F56+F61+F69</f>
        <v>342236979</v>
      </c>
    </row>
    <row r="38" spans="1:6" ht="18.75">
      <c r="A38" s="170"/>
      <c r="B38" s="122" t="s">
        <v>99</v>
      </c>
      <c r="C38" s="51">
        <f>C39+C40</f>
        <v>309600000</v>
      </c>
      <c r="D38" s="51">
        <f>D39+D40</f>
        <v>85264090</v>
      </c>
      <c r="E38" s="51">
        <f>E39+E40</f>
        <v>252000000</v>
      </c>
      <c r="F38" s="51">
        <f>F39+F40</f>
        <v>102596701</v>
      </c>
    </row>
    <row r="39" spans="1:6" ht="18.75">
      <c r="A39" s="170">
        <v>6501</v>
      </c>
      <c r="B39" s="171" t="s">
        <v>100</v>
      </c>
      <c r="C39" s="47">
        <v>300000000</v>
      </c>
      <c r="D39" s="172">
        <v>82864090</v>
      </c>
      <c r="E39" s="48">
        <v>240000000</v>
      </c>
      <c r="F39" s="172">
        <v>101696701</v>
      </c>
    </row>
    <row r="40" spans="1:6" ht="18.75">
      <c r="A40" s="170">
        <v>6504</v>
      </c>
      <c r="B40" s="171" t="s">
        <v>101</v>
      </c>
      <c r="C40" s="47">
        <v>9600000</v>
      </c>
      <c r="D40" s="172">
        <v>2400000</v>
      </c>
      <c r="E40" s="48">
        <v>12000000</v>
      </c>
      <c r="F40" s="172">
        <v>900000</v>
      </c>
    </row>
    <row r="41" spans="1:6" ht="18.75">
      <c r="A41" s="170"/>
      <c r="B41" s="122" t="s">
        <v>102</v>
      </c>
      <c r="C41" s="51">
        <f>C42+C44+C43</f>
        <v>138000000</v>
      </c>
      <c r="D41" s="51">
        <f>D42+D44+D43</f>
        <v>58264800</v>
      </c>
      <c r="E41" s="51">
        <f>E42+E44+E43</f>
        <v>174000000</v>
      </c>
      <c r="F41" s="51">
        <f>F42+F44+F43</f>
        <v>69583000</v>
      </c>
    </row>
    <row r="42" spans="1:6" ht="18.75">
      <c r="A42" s="170">
        <v>6551</v>
      </c>
      <c r="B42" s="171" t="s">
        <v>103</v>
      </c>
      <c r="C42" s="47">
        <v>42000000</v>
      </c>
      <c r="D42" s="172">
        <v>10673000</v>
      </c>
      <c r="E42" s="48">
        <v>24000000</v>
      </c>
      <c r="F42" s="172">
        <v>1165000</v>
      </c>
    </row>
    <row r="43" spans="1:6" ht="18.75">
      <c r="A43" s="170">
        <v>6552</v>
      </c>
      <c r="B43" s="171" t="s">
        <v>104</v>
      </c>
      <c r="C43" s="47">
        <v>36000000</v>
      </c>
      <c r="D43" s="172"/>
      <c r="E43" s="48">
        <v>114000000</v>
      </c>
      <c r="F43" s="172">
        <v>47700000</v>
      </c>
    </row>
    <row r="44" spans="1:6" ht="18.75">
      <c r="A44" s="170">
        <v>6599</v>
      </c>
      <c r="B44" s="171" t="s">
        <v>105</v>
      </c>
      <c r="C44" s="47">
        <v>60000000</v>
      </c>
      <c r="D44" s="172">
        <v>47591800</v>
      </c>
      <c r="E44" s="48">
        <v>36000000</v>
      </c>
      <c r="F44" s="172">
        <v>20718000</v>
      </c>
    </row>
    <row r="45" spans="1:6" ht="18">
      <c r="A45" s="175"/>
      <c r="B45" s="122" t="s">
        <v>106</v>
      </c>
      <c r="C45" s="51">
        <f>C46+C49+C48+C47+C50</f>
        <v>16800000</v>
      </c>
      <c r="D45" s="51">
        <f>D46+D49+D48+D47+D50</f>
        <v>8767841</v>
      </c>
      <c r="E45" s="51">
        <f>E46+E49+E48+E47+E50</f>
        <v>16800000</v>
      </c>
      <c r="F45" s="51">
        <f>F46+F49+F48+F47+F50</f>
        <v>6171278</v>
      </c>
    </row>
    <row r="46" spans="1:6" ht="17.25">
      <c r="A46" s="175">
        <v>6601</v>
      </c>
      <c r="B46" s="171" t="s">
        <v>107</v>
      </c>
      <c r="C46" s="47">
        <v>4800000</v>
      </c>
      <c r="D46" s="176">
        <v>449841</v>
      </c>
      <c r="E46" s="48">
        <v>4800000</v>
      </c>
      <c r="F46" s="176">
        <v>489278</v>
      </c>
    </row>
    <row r="47" spans="1:6" ht="17.25">
      <c r="A47" s="175">
        <v>6612</v>
      </c>
      <c r="B47" s="171" t="s">
        <v>108</v>
      </c>
      <c r="C47" s="47"/>
      <c r="D47" s="176"/>
      <c r="E47" s="48"/>
      <c r="F47" s="176">
        <v>510000</v>
      </c>
    </row>
    <row r="48" spans="1:6" ht="17.25">
      <c r="A48" s="175">
        <v>6617</v>
      </c>
      <c r="B48" s="171" t="s">
        <v>109</v>
      </c>
      <c r="C48" s="47">
        <v>7200000</v>
      </c>
      <c r="D48" s="176">
        <v>2948000</v>
      </c>
      <c r="E48" s="48">
        <v>7200000</v>
      </c>
      <c r="F48" s="176">
        <v>2772000</v>
      </c>
    </row>
    <row r="49" spans="1:6" ht="17.25">
      <c r="A49" s="175">
        <v>6618</v>
      </c>
      <c r="B49" s="171" t="s">
        <v>110</v>
      </c>
      <c r="C49" s="47">
        <v>4800000</v>
      </c>
      <c r="D49" s="176">
        <v>2400000</v>
      </c>
      <c r="E49" s="48">
        <v>4800000</v>
      </c>
      <c r="F49" s="176">
        <v>2400000</v>
      </c>
    </row>
    <row r="50" spans="1:6" ht="17.25">
      <c r="A50" s="175">
        <v>6649</v>
      </c>
      <c r="B50" s="171" t="s">
        <v>111</v>
      </c>
      <c r="C50" s="47"/>
      <c r="D50" s="176">
        <v>2970000</v>
      </c>
      <c r="E50" s="48"/>
      <c r="F50" s="49"/>
    </row>
    <row r="51" spans="1:6" ht="18">
      <c r="A51" s="175"/>
      <c r="B51" s="122" t="s">
        <v>112</v>
      </c>
      <c r="C51" s="51">
        <f>SUM(C52:C55)</f>
        <v>44640000</v>
      </c>
      <c r="D51" s="51">
        <f>SUM(D52:D55)</f>
        <v>8580000</v>
      </c>
      <c r="E51" s="51">
        <f>SUM(E52:E55)</f>
        <v>33240000</v>
      </c>
      <c r="F51" s="51">
        <f>SUM(F52:F55)</f>
        <v>4275000</v>
      </c>
    </row>
    <row r="52" spans="1:6" ht="17.25">
      <c r="A52" s="175">
        <v>6701</v>
      </c>
      <c r="B52" s="171" t="s">
        <v>113</v>
      </c>
      <c r="C52" s="47">
        <v>8640000</v>
      </c>
      <c r="D52" s="176">
        <v>110000</v>
      </c>
      <c r="E52" s="48">
        <v>14040000</v>
      </c>
      <c r="F52" s="176">
        <v>390000</v>
      </c>
    </row>
    <row r="53" spans="1:6" ht="17.25">
      <c r="A53" s="175">
        <v>6702</v>
      </c>
      <c r="B53" s="171" t="s">
        <v>114</v>
      </c>
      <c r="C53" s="47">
        <v>24000000</v>
      </c>
      <c r="D53" s="176">
        <v>1750000</v>
      </c>
      <c r="E53" s="48">
        <v>12000000</v>
      </c>
      <c r="F53" s="176">
        <v>285000</v>
      </c>
    </row>
    <row r="54" spans="1:8" ht="17.25">
      <c r="A54" s="175">
        <v>6703</v>
      </c>
      <c r="B54" s="171" t="s">
        <v>184</v>
      </c>
      <c r="C54" s="47"/>
      <c r="D54" s="176">
        <v>720000</v>
      </c>
      <c r="E54" s="177"/>
      <c r="F54" s="177"/>
      <c r="H54" s="62"/>
    </row>
    <row r="55" spans="1:6" ht="17.25">
      <c r="A55" s="175">
        <v>6704</v>
      </c>
      <c r="B55" s="171" t="s">
        <v>115</v>
      </c>
      <c r="C55" s="47">
        <v>12000000</v>
      </c>
      <c r="D55" s="178">
        <v>6000000</v>
      </c>
      <c r="E55" s="48">
        <v>7200000</v>
      </c>
      <c r="F55" s="178">
        <v>3600000</v>
      </c>
    </row>
    <row r="56" spans="1:6" ht="18">
      <c r="A56" s="175"/>
      <c r="B56" s="122" t="s">
        <v>116</v>
      </c>
      <c r="C56" s="51">
        <f>SUM(C57:C60)</f>
        <v>378000000</v>
      </c>
      <c r="D56" s="51">
        <f>SUM(D57:D60)</f>
        <v>96250000</v>
      </c>
      <c r="E56" s="51">
        <f>SUM(E57:E60)</f>
        <v>360000000</v>
      </c>
      <c r="F56" s="51">
        <f>SUM(F57:F60)</f>
        <v>142975000</v>
      </c>
    </row>
    <row r="57" spans="1:6" ht="17.25">
      <c r="A57" s="175">
        <v>6751</v>
      </c>
      <c r="B57" s="171" t="s">
        <v>117</v>
      </c>
      <c r="C57" s="47">
        <v>5000000</v>
      </c>
      <c r="D57" s="179">
        <v>2000000</v>
      </c>
      <c r="E57" s="48">
        <v>10000000</v>
      </c>
      <c r="F57" s="49"/>
    </row>
    <row r="58" spans="1:6" ht="17.25">
      <c r="A58" s="175">
        <v>6757</v>
      </c>
      <c r="B58" s="171" t="s">
        <v>118</v>
      </c>
      <c r="C58" s="47">
        <v>333000000</v>
      </c>
      <c r="D58" s="178">
        <v>89000000</v>
      </c>
      <c r="E58" s="48">
        <v>306000000</v>
      </c>
      <c r="F58" s="49">
        <f>138000000</f>
        <v>138000000</v>
      </c>
    </row>
    <row r="59" spans="1:6" ht="17.25">
      <c r="A59" s="175">
        <v>6758</v>
      </c>
      <c r="B59" s="171" t="s">
        <v>119</v>
      </c>
      <c r="C59" s="47">
        <v>40000000</v>
      </c>
      <c r="D59" s="177"/>
      <c r="E59" s="48">
        <v>44000000</v>
      </c>
      <c r="F59" s="49"/>
    </row>
    <row r="60" spans="1:6" ht="17.25">
      <c r="A60" s="175">
        <v>6799</v>
      </c>
      <c r="B60" s="171" t="s">
        <v>120</v>
      </c>
      <c r="C60" s="47"/>
      <c r="D60" s="178">
        <v>5250000</v>
      </c>
      <c r="E60" s="48"/>
      <c r="F60" s="49">
        <v>4975000</v>
      </c>
    </row>
    <row r="61" spans="1:6" ht="18">
      <c r="A61" s="175"/>
      <c r="B61" s="122" t="s">
        <v>13</v>
      </c>
      <c r="C61" s="51">
        <f>SUM(C62:C68)</f>
        <v>132000000</v>
      </c>
      <c r="D61" s="51">
        <f>SUM(D62:D68)</f>
        <v>6649000</v>
      </c>
      <c r="E61" s="51">
        <f>SUM(E62:E68)</f>
        <v>84000000</v>
      </c>
      <c r="F61" s="51">
        <f>SUM(F62:F68)</f>
        <v>0</v>
      </c>
    </row>
    <row r="62" spans="1:6" ht="17.25">
      <c r="A62" s="175">
        <v>6907</v>
      </c>
      <c r="B62" s="171" t="s">
        <v>121</v>
      </c>
      <c r="C62" s="47">
        <v>20000000</v>
      </c>
      <c r="D62" s="49"/>
      <c r="E62" s="48">
        <v>20000000</v>
      </c>
      <c r="F62" s="49"/>
    </row>
    <row r="63" spans="1:6" ht="17.25">
      <c r="A63" s="175">
        <v>6912</v>
      </c>
      <c r="B63" s="171" t="s">
        <v>14</v>
      </c>
      <c r="C63" s="47">
        <v>15000000</v>
      </c>
      <c r="D63" s="48">
        <v>1800000</v>
      </c>
      <c r="E63" s="48">
        <v>8000000</v>
      </c>
      <c r="F63" s="49"/>
    </row>
    <row r="64" spans="1:6" ht="17.25">
      <c r="A64" s="175">
        <v>6913</v>
      </c>
      <c r="B64" s="171" t="s">
        <v>122</v>
      </c>
      <c r="C64" s="47">
        <v>12000000</v>
      </c>
      <c r="D64" s="48">
        <v>4849000</v>
      </c>
      <c r="E64" s="48">
        <v>15000000</v>
      </c>
      <c r="F64" s="49"/>
    </row>
    <row r="65" spans="1:6" ht="17.25">
      <c r="A65" s="175">
        <v>6916</v>
      </c>
      <c r="B65" s="171" t="s">
        <v>15</v>
      </c>
      <c r="C65" s="47">
        <v>20000000</v>
      </c>
      <c r="D65" s="49"/>
      <c r="E65" s="48">
        <v>15000000</v>
      </c>
      <c r="F65" s="49"/>
    </row>
    <row r="66" spans="1:6" ht="17.25">
      <c r="A66" s="175">
        <v>6917</v>
      </c>
      <c r="B66" s="171" t="s">
        <v>123</v>
      </c>
      <c r="C66" s="47">
        <v>12000000</v>
      </c>
      <c r="D66" s="49"/>
      <c r="E66" s="48">
        <v>8000000</v>
      </c>
      <c r="F66" s="49"/>
    </row>
    <row r="67" spans="1:6" ht="17.25">
      <c r="A67" s="175">
        <v>6921</v>
      </c>
      <c r="B67" s="171" t="s">
        <v>124</v>
      </c>
      <c r="C67" s="47">
        <v>18000000</v>
      </c>
      <c r="D67" s="49"/>
      <c r="E67" s="48">
        <v>10000000</v>
      </c>
      <c r="F67" s="49"/>
    </row>
    <row r="68" spans="1:6" ht="17.25">
      <c r="A68" s="175">
        <v>6949</v>
      </c>
      <c r="B68" s="171" t="s">
        <v>125</v>
      </c>
      <c r="C68" s="47">
        <v>35000000</v>
      </c>
      <c r="D68" s="49"/>
      <c r="E68" s="48">
        <v>8000000</v>
      </c>
      <c r="F68" s="49"/>
    </row>
    <row r="69" spans="1:6" ht="18">
      <c r="A69" s="175"/>
      <c r="B69" s="122" t="s">
        <v>126</v>
      </c>
      <c r="C69" s="51">
        <f>SUM(C70:C75)</f>
        <v>158067600</v>
      </c>
      <c r="D69" s="51">
        <f>SUM(D70:D75)</f>
        <v>21646200</v>
      </c>
      <c r="E69" s="51">
        <f>SUM(E70:E75)</f>
        <v>143030000</v>
      </c>
      <c r="F69" s="51">
        <f>SUM(F70:F75)</f>
        <v>16636000</v>
      </c>
    </row>
    <row r="70" spans="1:6" ht="17.25">
      <c r="A70" s="175">
        <v>7001</v>
      </c>
      <c r="B70" s="171" t="s">
        <v>127</v>
      </c>
      <c r="C70" s="47">
        <v>45000000</v>
      </c>
      <c r="D70" s="152">
        <v>2587200</v>
      </c>
      <c r="E70" s="48">
        <v>27000000</v>
      </c>
      <c r="F70" s="49"/>
    </row>
    <row r="71" spans="1:8" ht="17.25">
      <c r="A71" s="175">
        <v>7003</v>
      </c>
      <c r="B71" s="171" t="s">
        <v>128</v>
      </c>
      <c r="C71" s="47">
        <v>15150000</v>
      </c>
      <c r="D71" s="49"/>
      <c r="E71" s="48">
        <v>6800000</v>
      </c>
      <c r="F71" s="49"/>
      <c r="H71" s="52"/>
    </row>
    <row r="72" spans="1:6" ht="17.25">
      <c r="A72" s="175">
        <v>7004</v>
      </c>
      <c r="B72" s="171" t="s">
        <v>129</v>
      </c>
      <c r="C72" s="47">
        <v>6150000</v>
      </c>
      <c r="D72" s="49"/>
      <c r="E72" s="48">
        <v>6150000</v>
      </c>
      <c r="F72" s="49"/>
    </row>
    <row r="73" spans="1:6" ht="17.25">
      <c r="A73" s="175">
        <v>7006</v>
      </c>
      <c r="B73" s="171" t="s">
        <v>130</v>
      </c>
      <c r="C73" s="47">
        <v>12000000</v>
      </c>
      <c r="D73" s="49"/>
      <c r="E73" s="48">
        <v>7500000</v>
      </c>
      <c r="F73" s="49">
        <v>5016000</v>
      </c>
    </row>
    <row r="74" spans="1:6" ht="17.25">
      <c r="A74" s="175">
        <v>7049</v>
      </c>
      <c r="B74" s="171" t="s">
        <v>131</v>
      </c>
      <c r="C74" s="47">
        <v>72830000</v>
      </c>
      <c r="D74" s="49"/>
      <c r="E74" s="48">
        <v>90580000</v>
      </c>
      <c r="F74" s="49">
        <v>11620000</v>
      </c>
    </row>
    <row r="75" spans="1:6" ht="17.25">
      <c r="A75" s="175">
        <v>7049</v>
      </c>
      <c r="B75" s="171" t="s">
        <v>132</v>
      </c>
      <c r="C75" s="47">
        <v>6937600</v>
      </c>
      <c r="D75" s="178">
        <v>19059000</v>
      </c>
      <c r="E75" s="48">
        <v>5000000</v>
      </c>
      <c r="F75" s="49"/>
    </row>
    <row r="76" spans="1:6" ht="18">
      <c r="A76" s="2"/>
      <c r="B76" s="2" t="s">
        <v>133</v>
      </c>
      <c r="C76" s="51">
        <f>C77</f>
        <v>233536000</v>
      </c>
      <c r="D76" s="51">
        <f>D77</f>
        <v>14400800</v>
      </c>
      <c r="E76" s="51">
        <f>E77</f>
        <v>137770000</v>
      </c>
      <c r="F76" s="51">
        <f>F77</f>
        <v>43200000</v>
      </c>
    </row>
    <row r="77" spans="1:6" ht="18">
      <c r="A77" s="175"/>
      <c r="B77" s="122" t="s">
        <v>111</v>
      </c>
      <c r="C77" s="51">
        <f>SUM(C78:C85)</f>
        <v>233536000</v>
      </c>
      <c r="D77" s="51">
        <f>SUM(D78:D85)</f>
        <v>14400800</v>
      </c>
      <c r="E77" s="51">
        <f>SUM(E79:E85)</f>
        <v>137770000</v>
      </c>
      <c r="F77" s="51">
        <f>SUM(F79:F85)</f>
        <v>43200000</v>
      </c>
    </row>
    <row r="78" spans="1:6" ht="18">
      <c r="A78" s="34">
        <v>7756</v>
      </c>
      <c r="B78" s="180" t="s">
        <v>185</v>
      </c>
      <c r="C78" s="51"/>
      <c r="D78" s="181">
        <v>800800</v>
      </c>
      <c r="E78" s="51"/>
      <c r="F78" s="51"/>
    </row>
    <row r="79" spans="1:6" ht="17.25">
      <c r="A79" s="175">
        <v>7761</v>
      </c>
      <c r="B79" s="171" t="s">
        <v>134</v>
      </c>
      <c r="C79" s="47">
        <v>6100000</v>
      </c>
      <c r="D79" s="49"/>
      <c r="E79" s="48">
        <v>5220000</v>
      </c>
      <c r="F79" s="49"/>
    </row>
    <row r="80" spans="1:6" ht="17.25">
      <c r="A80" s="175">
        <v>7764</v>
      </c>
      <c r="B80" s="171" t="s">
        <v>135</v>
      </c>
      <c r="C80" s="47">
        <v>13600000</v>
      </c>
      <c r="D80" s="178">
        <v>13600000</v>
      </c>
      <c r="E80" s="48">
        <v>13200000</v>
      </c>
      <c r="F80" s="47">
        <v>13200000</v>
      </c>
    </row>
    <row r="81" spans="1:6" ht="17.25">
      <c r="A81" s="175">
        <v>7764</v>
      </c>
      <c r="B81" s="171" t="s">
        <v>136</v>
      </c>
      <c r="C81" s="47">
        <v>30536000</v>
      </c>
      <c r="D81" s="47"/>
      <c r="E81" s="48">
        <v>26000000</v>
      </c>
      <c r="F81" s="47"/>
    </row>
    <row r="82" spans="1:6" ht="17.25">
      <c r="A82" s="175">
        <v>7799</v>
      </c>
      <c r="B82" s="171" t="s">
        <v>137</v>
      </c>
      <c r="C82" s="47">
        <v>30000000</v>
      </c>
      <c r="D82" s="49"/>
      <c r="E82" s="48">
        <v>30000000</v>
      </c>
      <c r="F82" s="49">
        <v>30000000</v>
      </c>
    </row>
    <row r="83" spans="1:6" ht="17.25">
      <c r="A83" s="175">
        <v>7799</v>
      </c>
      <c r="B83" s="171" t="s">
        <v>153</v>
      </c>
      <c r="C83" s="47">
        <v>152700000</v>
      </c>
      <c r="D83" s="49"/>
      <c r="E83" s="48">
        <v>62750000</v>
      </c>
      <c r="F83" s="49"/>
    </row>
    <row r="84" spans="1:6" ht="17.25">
      <c r="A84" s="175">
        <v>7899</v>
      </c>
      <c r="B84" s="171" t="s">
        <v>138</v>
      </c>
      <c r="C84" s="47">
        <v>600000</v>
      </c>
      <c r="D84" s="49"/>
      <c r="E84" s="48">
        <v>600000</v>
      </c>
      <c r="F84" s="49"/>
    </row>
    <row r="85" spans="1:6" ht="17.25">
      <c r="A85" s="175"/>
      <c r="B85" s="171" t="s">
        <v>139</v>
      </c>
      <c r="C85" s="47"/>
      <c r="D85" s="49"/>
      <c r="E85" s="48"/>
      <c r="F85" s="49"/>
    </row>
    <row r="86" spans="1:6" ht="18">
      <c r="A86" s="55"/>
      <c r="B86" s="55" t="s">
        <v>154</v>
      </c>
      <c r="C86" s="47">
        <v>160556400</v>
      </c>
      <c r="D86" s="49"/>
      <c r="E86" s="47">
        <v>112000000</v>
      </c>
      <c r="F86" s="49"/>
    </row>
    <row r="87" spans="1:6" ht="18">
      <c r="A87" s="196" t="s">
        <v>146</v>
      </c>
      <c r="B87" s="196"/>
      <c r="C87" s="17">
        <f>C76+C16+C37+C86</f>
        <v>6560763538</v>
      </c>
      <c r="D87" s="17">
        <f>D76+D16+D37+D86</f>
        <v>2709879304</v>
      </c>
      <c r="E87" s="17">
        <f>E76+E16+E37+E86</f>
        <v>5770232273</v>
      </c>
      <c r="F87" s="17">
        <f>F76+F16+F37+F86</f>
        <v>2600878621</v>
      </c>
    </row>
    <row r="88" spans="1:6" ht="20.25">
      <c r="A88" s="168"/>
      <c r="B88" s="168" t="s">
        <v>86</v>
      </c>
      <c r="C88" s="51">
        <f>C89+C91</f>
        <v>605092280</v>
      </c>
      <c r="D88" s="51">
        <f>D89+D91</f>
        <v>457108371</v>
      </c>
      <c r="E88" s="51">
        <f>E89+E91</f>
        <v>567853348</v>
      </c>
      <c r="F88" s="51">
        <f>F89+F91</f>
        <v>317607997</v>
      </c>
    </row>
    <row r="89" spans="1:6" ht="18">
      <c r="A89" s="175"/>
      <c r="B89" s="2" t="s">
        <v>88</v>
      </c>
      <c r="C89" s="16">
        <f>C90</f>
        <v>373778000</v>
      </c>
      <c r="D89" s="16">
        <f>D90</f>
        <v>131192860</v>
      </c>
      <c r="E89" s="16">
        <f>E90</f>
        <v>241657092</v>
      </c>
      <c r="F89" s="16">
        <f>F90</f>
        <v>227327777</v>
      </c>
    </row>
    <row r="90" spans="1:6" ht="17.25">
      <c r="A90" s="175">
        <v>6106</v>
      </c>
      <c r="B90" s="171" t="s">
        <v>140</v>
      </c>
      <c r="C90" s="66">
        <v>373778000</v>
      </c>
      <c r="D90" s="173">
        <v>131192860</v>
      </c>
      <c r="E90" s="47">
        <v>241657092</v>
      </c>
      <c r="F90" s="173">
        <f>227327777</f>
        <v>227327777</v>
      </c>
    </row>
    <row r="91" spans="1:6" ht="18">
      <c r="A91" s="175"/>
      <c r="B91" s="122" t="s">
        <v>94</v>
      </c>
      <c r="C91" s="63">
        <f>SUM(C92:C93)</f>
        <v>231314280</v>
      </c>
      <c r="D91" s="16">
        <f>SUM(D92:D93)</f>
        <v>325915511</v>
      </c>
      <c r="E91" s="16">
        <f>SUM(E92:E93)</f>
        <v>326196256</v>
      </c>
      <c r="F91" s="16">
        <f>SUM(F92:F93)</f>
        <v>90280220</v>
      </c>
    </row>
    <row r="92" spans="1:6" ht="17.25">
      <c r="A92" s="175">
        <v>6406</v>
      </c>
      <c r="B92" s="171" t="s">
        <v>141</v>
      </c>
      <c r="C92" s="66">
        <v>20278000</v>
      </c>
      <c r="D92" s="47"/>
      <c r="E92" s="48">
        <v>29700000</v>
      </c>
      <c r="F92" s="47"/>
    </row>
    <row r="93" spans="1:6" ht="17.25">
      <c r="A93" s="175">
        <v>6449</v>
      </c>
      <c r="B93" s="171" t="s">
        <v>174</v>
      </c>
      <c r="C93" s="66">
        <v>211036280</v>
      </c>
      <c r="D93" s="47">
        <v>325915511</v>
      </c>
      <c r="E93" s="48">
        <v>296496256</v>
      </c>
      <c r="F93" s="47">
        <v>90280220</v>
      </c>
    </row>
    <row r="94" spans="1:6" ht="20.25">
      <c r="A94" s="2"/>
      <c r="B94" s="168" t="s">
        <v>142</v>
      </c>
      <c r="C94" s="63">
        <f>C95</f>
        <v>35700000</v>
      </c>
      <c r="D94" s="16">
        <f aca="true" t="shared" si="0" ref="D94:F95">D95</f>
        <v>0</v>
      </c>
      <c r="E94" s="16">
        <f>E95</f>
        <v>35700000</v>
      </c>
      <c r="F94" s="16">
        <f t="shared" si="0"/>
        <v>33372000</v>
      </c>
    </row>
    <row r="95" spans="1:6" ht="18">
      <c r="A95" s="175"/>
      <c r="B95" s="122" t="s">
        <v>116</v>
      </c>
      <c r="C95" s="63">
        <f>C96</f>
        <v>35700000</v>
      </c>
      <c r="D95" s="16">
        <f t="shared" si="0"/>
        <v>0</v>
      </c>
      <c r="E95" s="16">
        <f t="shared" si="0"/>
        <v>35700000</v>
      </c>
      <c r="F95" s="16">
        <f t="shared" si="0"/>
        <v>33372000</v>
      </c>
    </row>
    <row r="96" spans="1:6" ht="17.25">
      <c r="A96" s="175">
        <v>6758</v>
      </c>
      <c r="B96" s="171" t="s">
        <v>143</v>
      </c>
      <c r="C96" s="66">
        <v>35700000</v>
      </c>
      <c r="D96" s="173"/>
      <c r="E96" s="48">
        <v>35700000</v>
      </c>
      <c r="F96" s="173">
        <v>33372000</v>
      </c>
    </row>
    <row r="97" spans="1:6" ht="18">
      <c r="A97" s="175"/>
      <c r="B97" s="122" t="s">
        <v>126</v>
      </c>
      <c r="C97" s="63">
        <f>C98</f>
        <v>1200000</v>
      </c>
      <c r="D97" s="16">
        <f>D98</f>
        <v>0</v>
      </c>
      <c r="E97" s="16">
        <f>E98</f>
        <v>1200000</v>
      </c>
      <c r="F97" s="16">
        <f>F98</f>
        <v>0</v>
      </c>
    </row>
    <row r="98" spans="1:6" ht="17.25">
      <c r="A98" s="175">
        <v>7004</v>
      </c>
      <c r="B98" s="171" t="s">
        <v>144</v>
      </c>
      <c r="C98" s="66">
        <v>1200000</v>
      </c>
      <c r="D98" s="173"/>
      <c r="E98" s="47">
        <v>1200000</v>
      </c>
      <c r="F98" s="173"/>
    </row>
    <row r="99" spans="1:6" ht="20.25">
      <c r="A99" s="2"/>
      <c r="B99" s="168" t="s">
        <v>133</v>
      </c>
      <c r="C99" s="17">
        <f>C100</f>
        <v>619500000</v>
      </c>
      <c r="D99" s="17">
        <f>D100</f>
        <v>91500000</v>
      </c>
      <c r="E99" s="17">
        <f>E100</f>
        <v>80500000</v>
      </c>
      <c r="F99" s="17">
        <f>F100</f>
        <v>85500000</v>
      </c>
    </row>
    <row r="100" spans="1:6" ht="18">
      <c r="A100" s="175"/>
      <c r="B100" s="2" t="s">
        <v>111</v>
      </c>
      <c r="C100" s="17">
        <f>SUM(C101:C102)</f>
        <v>619500000</v>
      </c>
      <c r="D100" s="17">
        <f>SUM(D101:D102)</f>
        <v>91500000</v>
      </c>
      <c r="E100" s="17">
        <f>SUM(E101:E102)</f>
        <v>80500000</v>
      </c>
      <c r="F100" s="17">
        <f>SUM(F101:F102)</f>
        <v>85500000</v>
      </c>
    </row>
    <row r="101" spans="1:6" ht="17.25">
      <c r="A101" s="175">
        <v>7799</v>
      </c>
      <c r="B101" s="171" t="s">
        <v>186</v>
      </c>
      <c r="C101" s="182">
        <v>540500000</v>
      </c>
      <c r="D101" s="49">
        <v>91500000</v>
      </c>
      <c r="E101" s="183">
        <v>56000000</v>
      </c>
      <c r="F101" s="49">
        <v>85500000</v>
      </c>
    </row>
    <row r="102" spans="1:6" ht="17.25">
      <c r="A102" s="175"/>
      <c r="B102" s="171" t="s">
        <v>145</v>
      </c>
      <c r="C102" s="182">
        <v>79000000</v>
      </c>
      <c r="D102" s="49"/>
      <c r="E102" s="183">
        <v>24500000</v>
      </c>
      <c r="F102" s="49"/>
    </row>
    <row r="103" spans="1:6" ht="18">
      <c r="A103" s="2"/>
      <c r="B103" s="65" t="s">
        <v>146</v>
      </c>
      <c r="C103" s="50">
        <f>C99+C94+C91+C89+C97</f>
        <v>1261492280</v>
      </c>
      <c r="D103" s="50">
        <f>D99+D94+D91+D89+D97</f>
        <v>548608371</v>
      </c>
      <c r="E103" s="50">
        <f>E99+E94+E91+E89+E97</f>
        <v>685253348</v>
      </c>
      <c r="F103" s="50">
        <f>F99+F94+F91+F89+F97</f>
        <v>436479997</v>
      </c>
    </row>
    <row r="105" spans="4:6" ht="16.5">
      <c r="D105" s="21" t="s">
        <v>178</v>
      </c>
      <c r="E105" s="22"/>
      <c r="F105" s="23"/>
    </row>
    <row r="106" spans="4:6" ht="16.5">
      <c r="D106" s="197" t="s">
        <v>8</v>
      </c>
      <c r="E106" s="197"/>
      <c r="F106" s="197"/>
    </row>
    <row r="112" spans="5:6" ht="19.5" customHeight="1">
      <c r="E112" s="198" t="s">
        <v>187</v>
      </c>
      <c r="F112" s="198"/>
    </row>
    <row r="114" spans="2:3" ht="12.75">
      <c r="B114" s="3"/>
      <c r="C114" s="3"/>
    </row>
    <row r="115" spans="2:3" ht="12.75">
      <c r="B115" s="3"/>
      <c r="C115" s="3"/>
    </row>
  </sheetData>
  <sheetProtection/>
  <mergeCells count="12">
    <mergeCell ref="D11:D12"/>
    <mergeCell ref="E11:F11"/>
    <mergeCell ref="A87:B87"/>
    <mergeCell ref="D106:F106"/>
    <mergeCell ref="E112:F112"/>
    <mergeCell ref="B2:F2"/>
    <mergeCell ref="A7:F7"/>
    <mergeCell ref="A8:F8"/>
    <mergeCell ref="A9:F9"/>
    <mergeCell ref="A11:A12"/>
    <mergeCell ref="B11:B12"/>
    <mergeCell ref="C11:C12"/>
  </mergeCells>
  <printOptions/>
  <pageMargins left="0.16" right="0.11811023622047245" top="0.46" bottom="0.43" header="0.275590551181102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75"/>
  <sheetViews>
    <sheetView zoomScalePageLayoutView="0" workbookViewId="0" topLeftCell="A64">
      <selection activeCell="C73" sqref="C73:D73"/>
    </sheetView>
  </sheetViews>
  <sheetFormatPr defaultColWidth="9.140625" defaultRowHeight="12.75"/>
  <cols>
    <col min="1" max="1" width="5.57421875" style="38" customWidth="1"/>
    <col min="2" max="2" width="51.140625" style="18" customWidth="1"/>
    <col min="3" max="3" width="41.28125" style="18" customWidth="1"/>
    <col min="4" max="4" width="8.7109375" style="18" customWidth="1"/>
    <col min="5" max="5" width="18.421875" style="18" customWidth="1"/>
    <col min="6" max="8" width="9.140625" style="18" customWidth="1"/>
    <col min="9" max="9" width="10.00390625" style="18" customWidth="1"/>
    <col min="10" max="16384" width="9.140625" style="18" customWidth="1"/>
  </cols>
  <sheetData>
    <row r="3" spans="2:3" ht="12.75">
      <c r="B3" s="186" t="s">
        <v>156</v>
      </c>
      <c r="C3" s="186"/>
    </row>
    <row r="4" ht="6" customHeight="1"/>
    <row r="5" spans="1:4" ht="15.75">
      <c r="A5" s="46" t="s">
        <v>84</v>
      </c>
      <c r="B5" s="26"/>
      <c r="C5" s="26"/>
      <c r="D5" s="27"/>
    </row>
    <row r="6" spans="1:3" ht="15.75">
      <c r="A6" s="46" t="s">
        <v>50</v>
      </c>
      <c r="B6" s="26"/>
      <c r="C6" s="26"/>
    </row>
    <row r="7" ht="12.75">
      <c r="A7" s="39"/>
    </row>
    <row r="8" spans="1:3" ht="18.75">
      <c r="A8" s="187" t="s">
        <v>47</v>
      </c>
      <c r="B8" s="187"/>
      <c r="C8" s="187"/>
    </row>
    <row r="9" spans="1:3" ht="18.75">
      <c r="A9" s="187" t="s">
        <v>46</v>
      </c>
      <c r="B9" s="187"/>
      <c r="C9" s="187"/>
    </row>
    <row r="10" spans="1:3" ht="18.75">
      <c r="A10" s="187" t="s">
        <v>191</v>
      </c>
      <c r="B10" s="187"/>
      <c r="C10" s="187"/>
    </row>
    <row r="11" spans="1:3" ht="12.75">
      <c r="A11" s="188" t="s">
        <v>30</v>
      </c>
      <c r="B11" s="188"/>
      <c r="C11" s="188"/>
    </row>
    <row r="12" spans="1:3" ht="22.5">
      <c r="A12" s="40"/>
      <c r="B12" s="29" t="s">
        <v>31</v>
      </c>
      <c r="C12" s="28" t="s">
        <v>155</v>
      </c>
    </row>
    <row r="13" spans="1:3" ht="15.75">
      <c r="A13" s="41" t="s">
        <v>0</v>
      </c>
      <c r="B13" s="11" t="s">
        <v>28</v>
      </c>
      <c r="C13" s="11" t="s">
        <v>1</v>
      </c>
    </row>
    <row r="14" spans="1:3" ht="15.75">
      <c r="A14" s="42"/>
      <c r="B14" s="30"/>
      <c r="C14" s="7"/>
    </row>
    <row r="15" spans="1:3" ht="15.75">
      <c r="A15" s="5" t="s">
        <v>3</v>
      </c>
      <c r="B15" s="9" t="s">
        <v>4</v>
      </c>
      <c r="C15" s="11"/>
    </row>
    <row r="16" spans="1:3" ht="15.75">
      <c r="A16" s="5"/>
      <c r="B16" s="9" t="s">
        <v>32</v>
      </c>
      <c r="C16" s="11"/>
    </row>
    <row r="17" spans="1:3" ht="15.75">
      <c r="A17" s="5">
        <v>1</v>
      </c>
      <c r="B17" s="9" t="s">
        <v>49</v>
      </c>
      <c r="C17" s="13">
        <f>SUM(C18:C22)</f>
        <v>6560763538</v>
      </c>
    </row>
    <row r="18" spans="1:3" ht="15.75">
      <c r="A18" s="5">
        <v>1.1</v>
      </c>
      <c r="B18" s="31" t="s">
        <v>5</v>
      </c>
      <c r="C18" s="32">
        <v>4989563538</v>
      </c>
    </row>
    <row r="19" spans="1:3" ht="15.75">
      <c r="A19" s="5">
        <v>1.2</v>
      </c>
      <c r="B19" s="31" t="s">
        <v>6</v>
      </c>
      <c r="C19" s="32">
        <v>1045107600</v>
      </c>
    </row>
    <row r="20" spans="1:5" ht="15.75">
      <c r="A20" s="5">
        <v>1.3</v>
      </c>
      <c r="B20" s="31" t="s">
        <v>23</v>
      </c>
      <c r="C20" s="32">
        <v>132000000</v>
      </c>
      <c r="E20" s="33"/>
    </row>
    <row r="21" spans="1:3" ht="15.75">
      <c r="A21" s="5">
        <v>1.4</v>
      </c>
      <c r="B21" s="31" t="s">
        <v>7</v>
      </c>
      <c r="C21" s="32">
        <v>233536000</v>
      </c>
    </row>
    <row r="22" spans="1:3" ht="14.25" customHeight="1">
      <c r="A22" s="5">
        <v>1.5</v>
      </c>
      <c r="B22" s="31" t="s">
        <v>11</v>
      </c>
      <c r="C22" s="32">
        <v>160556400</v>
      </c>
    </row>
    <row r="23" spans="1:3" ht="15.75">
      <c r="A23" s="5">
        <v>2</v>
      </c>
      <c r="B23" s="9" t="s">
        <v>48</v>
      </c>
      <c r="C23" s="13">
        <f>SUM(C24:C27)</f>
        <v>1261492280</v>
      </c>
    </row>
    <row r="24" spans="1:3" ht="15.75">
      <c r="A24" s="5">
        <v>2.1</v>
      </c>
      <c r="B24" s="31" t="s">
        <v>5</v>
      </c>
      <c r="C24" s="32">
        <v>582636280</v>
      </c>
    </row>
    <row r="25" spans="1:3" ht="15.75">
      <c r="A25" s="5">
        <v>2.2</v>
      </c>
      <c r="B25" s="31" t="s">
        <v>6</v>
      </c>
      <c r="C25" s="32">
        <v>36900000</v>
      </c>
    </row>
    <row r="26" spans="1:3" ht="15.75">
      <c r="A26" s="5">
        <v>2.3</v>
      </c>
      <c r="B26" s="31" t="s">
        <v>16</v>
      </c>
      <c r="C26" s="32">
        <v>79000000</v>
      </c>
    </row>
    <row r="27" spans="1:3" ht="15.75">
      <c r="A27" s="5">
        <v>2.4</v>
      </c>
      <c r="B27" s="31" t="s">
        <v>7</v>
      </c>
      <c r="C27" s="32">
        <v>562956000</v>
      </c>
    </row>
    <row r="28" spans="1:3" ht="18.75">
      <c r="A28" s="43">
        <v>4</v>
      </c>
      <c r="B28" s="6" t="s">
        <v>20</v>
      </c>
      <c r="C28" s="32"/>
    </row>
    <row r="29" spans="1:3" ht="15.75">
      <c r="A29" s="42" t="s">
        <v>2</v>
      </c>
      <c r="B29" s="8" t="s">
        <v>24</v>
      </c>
      <c r="C29" s="13">
        <f>SUM(C30:C37)</f>
        <v>339013986</v>
      </c>
    </row>
    <row r="30" spans="1:4" ht="17.25">
      <c r="A30" s="34">
        <v>1</v>
      </c>
      <c r="B30" s="31" t="s">
        <v>177</v>
      </c>
      <c r="C30" s="58">
        <v>57320300</v>
      </c>
      <c r="D30" s="45"/>
    </row>
    <row r="31" spans="1:4" ht="17.25">
      <c r="A31" s="34">
        <v>2</v>
      </c>
      <c r="B31" s="31" t="s">
        <v>167</v>
      </c>
      <c r="C31" s="58">
        <v>3509019</v>
      </c>
      <c r="D31" s="45"/>
    </row>
    <row r="32" spans="1:4" ht="17.25">
      <c r="A32" s="34">
        <v>3</v>
      </c>
      <c r="B32" s="31" t="s">
        <v>168</v>
      </c>
      <c r="C32" s="58">
        <v>30379000</v>
      </c>
      <c r="D32" s="45"/>
    </row>
    <row r="33" spans="1:4" ht="17.25">
      <c r="A33" s="34">
        <v>4</v>
      </c>
      <c r="B33" s="31" t="s">
        <v>169</v>
      </c>
      <c r="C33" s="58">
        <v>110545000</v>
      </c>
      <c r="D33" s="45"/>
    </row>
    <row r="34" spans="1:4" ht="17.25">
      <c r="A34" s="34">
        <v>5</v>
      </c>
      <c r="B34" s="31" t="s">
        <v>170</v>
      </c>
      <c r="C34" s="58">
        <v>5488000</v>
      </c>
      <c r="D34" s="45"/>
    </row>
    <row r="35" spans="1:4" ht="17.25">
      <c r="A35" s="34">
        <v>6</v>
      </c>
      <c r="B35" s="31" t="s">
        <v>25</v>
      </c>
      <c r="C35" s="58">
        <v>43326740</v>
      </c>
      <c r="D35" s="45"/>
    </row>
    <row r="36" spans="1:4" ht="17.25">
      <c r="A36" s="34">
        <v>7</v>
      </c>
      <c r="B36" s="31" t="s">
        <v>22</v>
      </c>
      <c r="C36" s="58">
        <v>23314000</v>
      </c>
      <c r="D36" s="45"/>
    </row>
    <row r="37" spans="1:4" ht="17.25">
      <c r="A37" s="59">
        <v>8</v>
      </c>
      <c r="B37" s="60" t="s">
        <v>190</v>
      </c>
      <c r="C37" s="58">
        <v>65131927</v>
      </c>
      <c r="D37" s="53"/>
    </row>
    <row r="38" spans="1:3" ht="15.75">
      <c r="A38" s="44" t="s">
        <v>21</v>
      </c>
      <c r="B38" s="44" t="s">
        <v>26</v>
      </c>
      <c r="C38" s="35">
        <f>SUM(C39:C46)</f>
        <v>601450000</v>
      </c>
    </row>
    <row r="39" spans="1:3" ht="15.75">
      <c r="A39" s="34">
        <v>1</v>
      </c>
      <c r="B39" s="31" t="s">
        <v>177</v>
      </c>
      <c r="C39" s="32"/>
    </row>
    <row r="40" spans="1:3" ht="15.75">
      <c r="A40" s="34">
        <v>2</v>
      </c>
      <c r="B40" s="31" t="s">
        <v>167</v>
      </c>
      <c r="C40" s="32"/>
    </row>
    <row r="41" spans="1:3" ht="15.75">
      <c r="A41" s="34">
        <v>3</v>
      </c>
      <c r="B41" s="31" t="s">
        <v>168</v>
      </c>
      <c r="C41" s="32"/>
    </row>
    <row r="42" spans="1:3" ht="15.75">
      <c r="A42" s="34">
        <v>4</v>
      </c>
      <c r="B42" s="31" t="s">
        <v>169</v>
      </c>
      <c r="C42" s="32"/>
    </row>
    <row r="43" spans="1:3" ht="15.75">
      <c r="A43" s="34">
        <v>5</v>
      </c>
      <c r="B43" s="31" t="s">
        <v>170</v>
      </c>
      <c r="C43" s="32"/>
    </row>
    <row r="44" spans="1:3" ht="15.75">
      <c r="A44" s="34">
        <v>6</v>
      </c>
      <c r="B44" s="31" t="s">
        <v>25</v>
      </c>
      <c r="C44" s="32"/>
    </row>
    <row r="45" spans="1:3" ht="15.75">
      <c r="A45" s="34">
        <v>7</v>
      </c>
      <c r="B45" s="31" t="s">
        <v>22</v>
      </c>
      <c r="C45" s="32"/>
    </row>
    <row r="46" spans="1:3" ht="15.75">
      <c r="A46" s="59">
        <v>8</v>
      </c>
      <c r="B46" s="60" t="s">
        <v>190</v>
      </c>
      <c r="C46" s="32">
        <v>601450000</v>
      </c>
    </row>
    <row r="47" spans="1:3" ht="15.75">
      <c r="A47" s="11" t="s">
        <v>17</v>
      </c>
      <c r="B47" s="11" t="s">
        <v>18</v>
      </c>
      <c r="C47" s="36">
        <f>SUM(C48:C55)</f>
        <v>656202869</v>
      </c>
    </row>
    <row r="48" spans="1:3" ht="15.75">
      <c r="A48" s="34">
        <v>1</v>
      </c>
      <c r="B48" s="31" t="s">
        <v>177</v>
      </c>
      <c r="C48" s="32">
        <v>35340000</v>
      </c>
    </row>
    <row r="49" spans="1:3" ht="15.75">
      <c r="A49" s="34">
        <v>2</v>
      </c>
      <c r="B49" s="31" t="s">
        <v>167</v>
      </c>
      <c r="C49" s="32"/>
    </row>
    <row r="50" spans="1:3" ht="15.75">
      <c r="A50" s="34">
        <v>3</v>
      </c>
      <c r="B50" s="31" t="s">
        <v>168</v>
      </c>
      <c r="C50" s="32"/>
    </row>
    <row r="51" spans="1:3" ht="15.75">
      <c r="A51" s="34">
        <v>4</v>
      </c>
      <c r="B51" s="31" t="s">
        <v>169</v>
      </c>
      <c r="C51" s="32">
        <v>43500000</v>
      </c>
    </row>
    <row r="52" spans="1:3" ht="15.75">
      <c r="A52" s="34">
        <v>5</v>
      </c>
      <c r="B52" s="31" t="s">
        <v>170</v>
      </c>
      <c r="C52" s="32"/>
    </row>
    <row r="53" spans="1:3" ht="15.75">
      <c r="A53" s="34">
        <v>6</v>
      </c>
      <c r="B53" s="31" t="s">
        <v>25</v>
      </c>
      <c r="C53" s="32">
        <v>11320000</v>
      </c>
    </row>
    <row r="54" spans="1:3" ht="15.75">
      <c r="A54" s="34">
        <v>7</v>
      </c>
      <c r="B54" s="31" t="s">
        <v>22</v>
      </c>
      <c r="C54" s="32"/>
    </row>
    <row r="55" spans="1:3" ht="15.75">
      <c r="A55" s="34">
        <v>8</v>
      </c>
      <c r="B55" s="60" t="s">
        <v>190</v>
      </c>
      <c r="C55" s="32">
        <v>566042869</v>
      </c>
    </row>
    <row r="56" spans="1:3" ht="15.75">
      <c r="A56" s="11" t="s">
        <v>19</v>
      </c>
      <c r="B56" s="11" t="s">
        <v>27</v>
      </c>
      <c r="C56" s="13">
        <f>SUM(C57:C64)</f>
        <v>284261117</v>
      </c>
    </row>
    <row r="57" spans="1:3" ht="15.75">
      <c r="A57" s="34">
        <v>1</v>
      </c>
      <c r="B57" s="31" t="s">
        <v>177</v>
      </c>
      <c r="C57" s="32">
        <f>C30+C39-C48</f>
        <v>21980300</v>
      </c>
    </row>
    <row r="58" spans="1:3" ht="15.75">
      <c r="A58" s="34">
        <v>2</v>
      </c>
      <c r="B58" s="31" t="s">
        <v>167</v>
      </c>
      <c r="C58" s="32">
        <f aca="true" t="shared" si="0" ref="C58:C63">C31+C40-C49</f>
        <v>3509019</v>
      </c>
    </row>
    <row r="59" spans="1:3" ht="15.75">
      <c r="A59" s="34">
        <v>3</v>
      </c>
      <c r="B59" s="31" t="s">
        <v>168</v>
      </c>
      <c r="C59" s="32">
        <f t="shared" si="0"/>
        <v>30379000</v>
      </c>
    </row>
    <row r="60" spans="1:3" ht="15.75">
      <c r="A60" s="34">
        <v>4</v>
      </c>
      <c r="B60" s="31" t="s">
        <v>169</v>
      </c>
      <c r="C60" s="32">
        <f t="shared" si="0"/>
        <v>67045000</v>
      </c>
    </row>
    <row r="61" spans="1:3" ht="15.75">
      <c r="A61" s="34">
        <v>5</v>
      </c>
      <c r="B61" s="31" t="s">
        <v>170</v>
      </c>
      <c r="C61" s="32">
        <f t="shared" si="0"/>
        <v>5488000</v>
      </c>
    </row>
    <row r="62" spans="1:3" ht="15.75">
      <c r="A62" s="34">
        <v>6</v>
      </c>
      <c r="B62" s="31" t="s">
        <v>25</v>
      </c>
      <c r="C62" s="32">
        <f t="shared" si="0"/>
        <v>32006740</v>
      </c>
    </row>
    <row r="63" spans="1:3" ht="15.75">
      <c r="A63" s="34">
        <v>7</v>
      </c>
      <c r="B63" s="31" t="s">
        <v>22</v>
      </c>
      <c r="C63" s="32">
        <f t="shared" si="0"/>
        <v>23314000</v>
      </c>
    </row>
    <row r="64" spans="1:3" ht="19.5" customHeight="1">
      <c r="A64" s="34">
        <v>8</v>
      </c>
      <c r="B64" s="31" t="s">
        <v>190</v>
      </c>
      <c r="C64" s="32">
        <f>C37+C46-C55</f>
        <v>100539058</v>
      </c>
    </row>
    <row r="65" spans="1:5" ht="16.5">
      <c r="A65" s="39"/>
      <c r="D65" s="22"/>
      <c r="E65" s="23"/>
    </row>
    <row r="66" spans="1:5" ht="16.5">
      <c r="A66" s="39"/>
      <c r="B66" s="201" t="s">
        <v>178</v>
      </c>
      <c r="C66" s="201"/>
      <c r="D66" s="25"/>
      <c r="E66" s="25"/>
    </row>
    <row r="67" spans="2:3" ht="16.5">
      <c r="B67" s="26"/>
      <c r="C67" s="24" t="s">
        <v>8</v>
      </c>
    </row>
    <row r="68" ht="15.75">
      <c r="B68" s="19"/>
    </row>
    <row r="69" ht="15.75">
      <c r="B69" s="19"/>
    </row>
    <row r="70" ht="15.75">
      <c r="B70" s="19"/>
    </row>
    <row r="71" ht="15.75">
      <c r="B71" s="19"/>
    </row>
    <row r="72" ht="15.75">
      <c r="B72" s="19"/>
    </row>
    <row r="73" spans="2:4" ht="21">
      <c r="B73" s="19"/>
      <c r="C73" s="198" t="s">
        <v>187</v>
      </c>
      <c r="D73" s="198"/>
    </row>
    <row r="74" ht="15.75">
      <c r="B74" s="26"/>
    </row>
    <row r="75" spans="2:3" ht="21" customHeight="1">
      <c r="B75" s="26"/>
      <c r="C75" s="20"/>
    </row>
  </sheetData>
  <sheetProtection/>
  <mergeCells count="7">
    <mergeCell ref="B3:C3"/>
    <mergeCell ref="C73:D73"/>
    <mergeCell ref="A8:C8"/>
    <mergeCell ref="A9:C9"/>
    <mergeCell ref="A10:C10"/>
    <mergeCell ref="A11:C11"/>
    <mergeCell ref="B66:C66"/>
  </mergeCells>
  <printOptions/>
  <pageMargins left="0.59" right="0.15748031496062992" top="0.57" bottom="0.15748031496062992" header="0.15748031496062992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Nguyen </cp:lastModifiedBy>
  <cp:lastPrinted>2018-09-20T03:08:36Z</cp:lastPrinted>
  <dcterms:created xsi:type="dcterms:W3CDTF">2010-10-13T07:14:59Z</dcterms:created>
  <dcterms:modified xsi:type="dcterms:W3CDTF">2018-09-20T06:47:40Z</dcterms:modified>
  <cp:category/>
  <cp:version/>
  <cp:contentType/>
  <cp:contentStatus/>
</cp:coreProperties>
</file>